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READ ME" sheetId="9" r:id="rId1"/>
    <sheet name="CPL Itinerary 2015" sheetId="3" r:id="rId2"/>
  </sheets>
  <calcPr calcId="152511"/>
</workbook>
</file>

<file path=xl/calcChain.xml><?xml version="1.0" encoding="utf-8"?>
<calcChain xmlns="http://schemas.openxmlformats.org/spreadsheetml/2006/main">
  <c r="I2" i="3" l="1"/>
  <c r="G2" i="3"/>
  <c r="F2" i="3"/>
  <c r="E2" i="3"/>
  <c r="C2" i="3"/>
  <c r="I212" i="3"/>
  <c r="I200" i="3"/>
  <c r="I186" i="3"/>
  <c r="I178" i="3"/>
  <c r="I174" i="3"/>
  <c r="I149" i="3"/>
  <c r="I125" i="3"/>
  <c r="I99" i="3"/>
  <c r="I80" i="3"/>
  <c r="I61" i="3"/>
  <c r="I42" i="3"/>
  <c r="I31" i="3"/>
  <c r="I17" i="3"/>
  <c r="C214" i="3"/>
  <c r="C215" i="3"/>
  <c r="C216" i="3"/>
  <c r="C217" i="3"/>
  <c r="C218" i="3" s="1"/>
  <c r="C219" i="3" s="1"/>
  <c r="C220" i="3" s="1"/>
  <c r="C221" i="3" s="1"/>
  <c r="C222" i="3" s="1"/>
  <c r="C223" i="3" s="1"/>
  <c r="C224" i="3" s="1"/>
  <c r="C213" i="3"/>
  <c r="C212" i="3"/>
  <c r="C191" i="3"/>
  <c r="C192" i="3"/>
  <c r="C193" i="3"/>
  <c r="C194" i="3"/>
  <c r="C195" i="3" s="1"/>
  <c r="C196" i="3" s="1"/>
  <c r="C197" i="3" s="1"/>
  <c r="C198" i="3" s="1"/>
  <c r="C199" i="3" s="1"/>
  <c r="C200" i="3" s="1"/>
  <c r="C201" i="3" s="1"/>
  <c r="C202" i="3" s="1"/>
  <c r="C203" i="3" s="1"/>
  <c r="C204" i="3" s="1"/>
  <c r="C205" i="3" s="1"/>
  <c r="C206" i="3" s="1"/>
  <c r="C207" i="3" s="1"/>
  <c r="C208" i="3" s="1"/>
  <c r="C209" i="3" s="1"/>
  <c r="C210" i="3" s="1"/>
  <c r="C211" i="3" s="1"/>
  <c r="C190" i="3"/>
  <c r="C189" i="3"/>
  <c r="C168" i="3"/>
  <c r="C169" i="3"/>
  <c r="C170" i="3"/>
  <c r="C171" i="3"/>
  <c r="C172" i="3" s="1"/>
  <c r="C173" i="3" s="1"/>
  <c r="C174" i="3" s="1"/>
  <c r="C175" i="3" s="1"/>
  <c r="C176" i="3" s="1"/>
  <c r="C177" i="3" s="1"/>
  <c r="C178" i="3" s="1"/>
  <c r="C179" i="3" s="1"/>
  <c r="C180" i="3" s="1"/>
  <c r="C181" i="3" s="1"/>
  <c r="C182" i="3" s="1"/>
  <c r="C183" i="3" s="1"/>
  <c r="C184" i="3" s="1"/>
  <c r="C185" i="3" s="1"/>
  <c r="C186" i="3" s="1"/>
  <c r="C187" i="3" s="1"/>
  <c r="C188" i="3" s="1"/>
  <c r="C167" i="3"/>
  <c r="C166" i="3"/>
  <c r="C138" i="3"/>
  <c r="C139" i="3"/>
  <c r="C140" i="3"/>
  <c r="C141" i="3"/>
  <c r="C142" i="3" s="1"/>
  <c r="C143" i="3" s="1"/>
  <c r="C144" i="3" s="1"/>
  <c r="C145" i="3" s="1"/>
  <c r="C146" i="3" s="1"/>
  <c r="C147" i="3" s="1"/>
  <c r="C148" i="3" s="1"/>
  <c r="C149" i="3" s="1"/>
  <c r="C150" i="3" s="1"/>
  <c r="C151" i="3" s="1"/>
  <c r="C152" i="3" s="1"/>
  <c r="C153" i="3" s="1"/>
  <c r="C154" i="3" s="1"/>
  <c r="C155" i="3" s="1"/>
  <c r="C156" i="3" s="1"/>
  <c r="C157" i="3" s="1"/>
  <c r="C158" i="3" s="1"/>
  <c r="C159" i="3" s="1"/>
  <c r="C160" i="3" s="1"/>
  <c r="C161" i="3" s="1"/>
  <c r="C162" i="3" s="1"/>
  <c r="C163" i="3" s="1"/>
  <c r="C164" i="3" s="1"/>
  <c r="C165" i="3" s="1"/>
  <c r="C137" i="3"/>
  <c r="C136" i="3"/>
  <c r="C129" i="3"/>
  <c r="C130" i="3" s="1"/>
  <c r="C131" i="3" s="1"/>
  <c r="C132" i="3" s="1"/>
  <c r="C133" i="3" s="1"/>
  <c r="C134" i="3" s="1"/>
  <c r="C135" i="3" s="1"/>
  <c r="C128" i="3"/>
  <c r="C127" i="3"/>
  <c r="C126" i="3"/>
  <c r="C3" i="3"/>
  <c r="C7" i="3" s="1"/>
  <c r="C18" i="3" l="1"/>
  <c r="C10" i="3"/>
  <c r="C24" i="3"/>
  <c r="C25" i="3" s="1"/>
  <c r="C34" i="3" s="1"/>
  <c r="C16" i="3"/>
  <c r="C8" i="3"/>
  <c r="C22" i="3"/>
  <c r="C14" i="3"/>
  <c r="C6" i="3"/>
  <c r="C20" i="3"/>
  <c r="C12" i="3"/>
  <c r="C4" i="3"/>
  <c r="C30" i="3"/>
  <c r="C42" i="3"/>
  <c r="C46" i="3"/>
  <c r="C27" i="3"/>
  <c r="C31" i="3"/>
  <c r="C43" i="3"/>
  <c r="C47" i="3"/>
  <c r="C41" i="3"/>
  <c r="C53" i="3"/>
  <c r="C36" i="3"/>
  <c r="C40" i="3"/>
  <c r="C52" i="3"/>
  <c r="C56" i="3"/>
  <c r="C57" i="3" s="1"/>
  <c r="C37" i="3"/>
  <c r="C45" i="3"/>
  <c r="C21" i="3"/>
  <c r="C17" i="3"/>
  <c r="C13" i="3"/>
  <c r="C9" i="3"/>
  <c r="C5" i="3"/>
  <c r="C23" i="3"/>
  <c r="C19" i="3"/>
  <c r="C15" i="3"/>
  <c r="C11" i="3"/>
  <c r="C26" i="3" l="1"/>
  <c r="C33" i="3"/>
  <c r="C48" i="3"/>
  <c r="C32" i="3"/>
  <c r="C55" i="3"/>
  <c r="C39" i="3"/>
  <c r="C54" i="3"/>
  <c r="C38" i="3"/>
  <c r="C49" i="3"/>
  <c r="C29" i="3"/>
  <c r="C44" i="3"/>
  <c r="C28" i="3"/>
  <c r="C51" i="3"/>
  <c r="C35" i="3"/>
  <c r="C50" i="3"/>
  <c r="C62" i="3"/>
  <c r="C66" i="3"/>
  <c r="C59" i="3"/>
  <c r="C63" i="3"/>
  <c r="C67" i="3"/>
  <c r="C60" i="3"/>
  <c r="C64" i="3"/>
  <c r="C68" i="3"/>
  <c r="C69" i="3" s="1"/>
  <c r="C61" i="3"/>
  <c r="C65" i="3"/>
  <c r="C58" i="3"/>
  <c r="C74" i="3" l="1"/>
  <c r="C78" i="3"/>
  <c r="C82" i="3"/>
  <c r="C86" i="3"/>
  <c r="C71" i="3"/>
  <c r="C75" i="3"/>
  <c r="C79" i="3"/>
  <c r="C83" i="3"/>
  <c r="C87" i="3"/>
  <c r="C72" i="3"/>
  <c r="C76" i="3"/>
  <c r="C80" i="3"/>
  <c r="C84" i="3"/>
  <c r="C88" i="3"/>
  <c r="C89" i="3" s="1"/>
  <c r="C73" i="3"/>
  <c r="C77" i="3"/>
  <c r="C81" i="3"/>
  <c r="C85" i="3"/>
  <c r="C70" i="3"/>
  <c r="C91" i="3" l="1"/>
  <c r="C95" i="3"/>
  <c r="C99" i="3"/>
  <c r="C103" i="3"/>
  <c r="C107" i="3"/>
  <c r="C111" i="3"/>
  <c r="C115" i="3"/>
  <c r="C119" i="3"/>
  <c r="C123" i="3"/>
  <c r="C92" i="3"/>
  <c r="C96" i="3"/>
  <c r="C100" i="3"/>
  <c r="C104" i="3"/>
  <c r="C108" i="3"/>
  <c r="C112" i="3"/>
  <c r="C116" i="3"/>
  <c r="C120" i="3"/>
  <c r="C124" i="3"/>
  <c r="C93" i="3"/>
  <c r="C97" i="3"/>
  <c r="C101" i="3"/>
  <c r="C105" i="3"/>
  <c r="C109" i="3"/>
  <c r="C113" i="3"/>
  <c r="C117" i="3"/>
  <c r="C121" i="3"/>
  <c r="C125" i="3"/>
  <c r="C94" i="3"/>
  <c r="C98" i="3"/>
  <c r="C102" i="3"/>
  <c r="C106" i="3"/>
  <c r="C110" i="3"/>
  <c r="C114" i="3"/>
  <c r="C118" i="3"/>
  <c r="C122" i="3"/>
  <c r="C90" i="3"/>
</calcChain>
</file>

<file path=xl/sharedStrings.xml><?xml version="1.0" encoding="utf-8"?>
<sst xmlns="http://schemas.openxmlformats.org/spreadsheetml/2006/main" count="521" uniqueCount="249">
  <si>
    <t>CW01</t>
  </si>
  <si>
    <t>CW02</t>
  </si>
  <si>
    <t>CW03</t>
  </si>
  <si>
    <t>CW04</t>
  </si>
  <si>
    <t>CW05</t>
  </si>
  <si>
    <t xml:space="preserve">Small creek </t>
  </si>
  <si>
    <t xml:space="preserve">Begin Segment at intersection with trail to Winfield, 0.2 miles on trail uphill and North of Sheep Gulch Trailhead along County Rd-390 </t>
  </si>
  <si>
    <t xml:space="preserve">Cross large gulch </t>
  </si>
  <si>
    <t xml:space="preserve">Winfield ghost town. Turn right onto road FS Rd-3908, cross Clear Creek on road bridge </t>
  </si>
  <si>
    <t>Small creek</t>
  </si>
  <si>
    <t>Stream crossing</t>
  </si>
  <si>
    <t xml:space="preserve">Turn right, go down embankment, cross Clear Creek </t>
  </si>
  <si>
    <t xml:space="preserve">Stream </t>
  </si>
  <si>
    <t>Lake Ann Trail, bear right for CT</t>
  </si>
  <si>
    <t xml:space="preserve">Good water at stream crossing before Lake Ann </t>
  </si>
  <si>
    <t xml:space="preserve">Top of Lake Ann Pass </t>
  </si>
  <si>
    <t>Leave Collegiate Peaks Wilderness, turn left on Timberline Trail (motorcycles)</t>
  </si>
  <si>
    <t>Cross stream</t>
  </si>
  <si>
    <t xml:space="preserve">Cross then foliow Prospector Gulch </t>
  </si>
  <si>
    <t>Right onto road by Texas Creek</t>
  </si>
  <si>
    <t>Cross Prospector Gulch (stream) again</t>
  </si>
  <si>
    <t>Bear right at intersection</t>
  </si>
  <si>
    <t>Left onto trail</t>
  </si>
  <si>
    <t>Pass by 2 of the Texas Lakes in next 0.3 mile</t>
  </si>
  <si>
    <t xml:space="preserve">Cross stream </t>
  </si>
  <si>
    <t xml:space="preserve">Cross Cottonwood Pass Rd, County Rd-209 (Taylor Park Trading Post resupply access point) </t>
  </si>
  <si>
    <t xml:space="preserve">Cross Pass Creek </t>
  </si>
  <si>
    <t>Cottonwood Pass Rd Trailhead along County Rd-209</t>
  </si>
  <si>
    <t xml:space="preserve">Garden Basin Trailhead (Tincup resupply access point.) Go South on County Rd 267, left past toilets </t>
  </si>
  <si>
    <t xml:space="preserve">Mirror Lake Campground </t>
  </si>
  <si>
    <t xml:space="preserve">Leave Mirror Lake, contmue South on road along East Willow Creek </t>
  </si>
  <si>
    <t xml:space="preserve">Right turn at junction </t>
  </si>
  <si>
    <t xml:space="preserve">Reach Tincup Pass &amp; continue on FS Rd-267 </t>
  </si>
  <si>
    <t xml:space="preserve">Leave road, turn right onto trail. (Samt Elmo and Mount Pnnceton Hot Springs resupply access pomt) </t>
  </si>
  <si>
    <t xml:space="preserve">Cross North Chalk Creek </t>
  </si>
  <si>
    <t xml:space="preserve">Reach high point above Wildcat Gulch to East </t>
  </si>
  <si>
    <t xml:space="preserve">Cross spring </t>
  </si>
  <si>
    <t xml:space="preserve">Cross stream that feeds Tunnel Lake </t>
  </si>
  <si>
    <t xml:space="preserve">Turn left (North) and switchback downhill into Tunnel Gulch. Abandoned railroad tunnel is beneath the trail </t>
  </si>
  <si>
    <t>Turn right on old railroad grade</t>
  </si>
  <si>
    <t xml:space="preserve">Trail register, bear Southeast </t>
  </si>
  <si>
    <t>Hancock Trailhead along County Rd-295</t>
  </si>
  <si>
    <t xml:space="preserve">Pass historical signage </t>
  </si>
  <si>
    <t xml:space="preserve">Straight ahead onto road, bearing Southeast </t>
  </si>
  <si>
    <t xml:space="preserve">Reach pass above Tunnel Lake to East </t>
  </si>
  <si>
    <t xml:space="preserve">Reach Chalk Creek Pass </t>
  </si>
  <si>
    <t>Reach Middle Fork South Arkansas at pond</t>
  </si>
  <si>
    <t xml:space="preserve">Continue ahead on road (South) </t>
  </si>
  <si>
    <t xml:space="preserve">Cross stream on footbndge by old cabins </t>
  </si>
  <si>
    <t xml:space="preserve">Old walls </t>
  </si>
  <si>
    <t>Right onto road</t>
  </si>
  <si>
    <t xml:space="preserve">A high point on Divide </t>
  </si>
  <si>
    <t>Pass under powerline, first time</t>
  </si>
  <si>
    <t xml:space="preserve">Stay right </t>
  </si>
  <si>
    <t xml:space="preserve">Pass under powerhne, second time </t>
  </si>
  <si>
    <t xml:space="preserve">Pass through gates, nght on road </t>
  </si>
  <si>
    <t xml:space="preserve">Left onto trail at low point </t>
  </si>
  <si>
    <t>Left onto US Hwy-50, uphill toward chairlift</t>
  </si>
  <si>
    <t xml:space="preserve">Turn right onto single-track </t>
  </si>
  <si>
    <t xml:space="preserve">Dry campsite </t>
  </si>
  <si>
    <t>S15</t>
  </si>
  <si>
    <t>S14</t>
  </si>
  <si>
    <t>S13</t>
  </si>
  <si>
    <t>Silver Creek Trailhead along County Rd-365. Beyond trailhead cross North Cottonwood Creek on bridge</t>
  </si>
  <si>
    <t>Campsite, water in Hughes Creek</t>
  </si>
  <si>
    <t xml:space="preserve">Avalanche Trailhead (bathrooms). Cross parking lot (South) to continue CT. (Main Buena Vista resupply access point) </t>
  </si>
  <si>
    <t xml:space="preserve">Cross County Rd-306, Cottonwood Pass Rd. (Cyclists rejoin here after Collegiate Peaks Wilderness detour.) Ahead 0.1 mile, cross Middle Cottonwood Creek on bridge </t>
  </si>
  <si>
    <t xml:space="preserve">Turn left where trail splits </t>
  </si>
  <si>
    <t>Cross County Rd-344 (Diverge here for Cottonwood Hot Springs)</t>
  </si>
  <si>
    <t xml:space="preserve">Cross South Cottonwood Creek on bndge (last reliable water for 4.2 miles), campsite </t>
  </si>
  <si>
    <t>Cross Silver Prince Creek</t>
  </si>
  <si>
    <t xml:space="preserve">Cross Maxweli Creek, campsite 300 feet South </t>
  </si>
  <si>
    <t xml:space="preserve">Bridge over Dry Creek </t>
  </si>
  <si>
    <t xml:space="preserve">Pass under Mount Princeton Trail junction sign &amp; walk through parking lot. Paved road begins </t>
  </si>
  <si>
    <t>Bend to left (Northeast)</t>
  </si>
  <si>
    <t xml:space="preserve">Join Mount Princeton Rd, County Rd-322, continue straight. CT follows roads for next 5.7 miles. Diverge W (uphill on Rd) here to climb Mount Princeton, 6 miles (3 on road, 3 on trail) and 4,700 feet to summit </t>
  </si>
  <si>
    <t>Right (South) on County Rd-321</t>
  </si>
  <si>
    <t xml:space="preserve">Turn right on County Rd 162 (On South side of road is Mount Princeton Hot Springs resupply access point) </t>
  </si>
  <si>
    <t xml:space="preserve">Turn left on gravel County Rd-291 </t>
  </si>
  <si>
    <t>S12</t>
  </si>
  <si>
    <t xml:space="preserve">Clear Creek Rd, County Rd 390.Waik 0.3 mile South then East into campground, watch for bridge on right </t>
  </si>
  <si>
    <t xml:space="preserve">Cross Clear Creek on a bridge </t>
  </si>
  <si>
    <t xml:space="preserve">Cross under a powerline </t>
  </si>
  <si>
    <t xml:space="preserve">Enter Collegiate Peaks Wilderness Area </t>
  </si>
  <si>
    <t xml:space="preserve">Spring, headwaters Columbia Creek </t>
  </si>
  <si>
    <t xml:space="preserve">Another spring, also headwaters Columbia Creek </t>
  </si>
  <si>
    <t xml:space="preserve">Gain ridge off Mount Harvard </t>
  </si>
  <si>
    <t xml:space="preserve">Cross Mornson Creek </t>
  </si>
  <si>
    <t xml:space="preserve">Cross Wapaca Trail </t>
  </si>
  <si>
    <t xml:space="preserve">Cross Frenchman Creek on a bridge and then Frenchman Creek Trail. Campsite near creek South side </t>
  </si>
  <si>
    <t xml:space="preserve">Gain bridge subsidiary to Mount Columbia </t>
  </si>
  <si>
    <t xml:space="preserve">Pass old road and Lienhart Mine on left </t>
  </si>
  <si>
    <t xml:space="preserve">Cross Three Elk Creek, campsite 200 feet South </t>
  </si>
  <si>
    <t xml:space="preserve">Harvard Lakes. Exit Collegiate Peaks Wilderness </t>
  </si>
  <si>
    <t>Ford small steam</t>
  </si>
  <si>
    <t>Cross AU Ranch Trail</t>
  </si>
  <si>
    <t xml:space="preserve">Cross Powell Creek </t>
  </si>
  <si>
    <t>S11</t>
  </si>
  <si>
    <t xml:space="preserve">Past gate turn right(W) along shore Parking nearby </t>
  </si>
  <si>
    <t xml:space="preserve">Trail junction. Left to continue Segment 11, "Collegiate East." Right for Collegiate West and collocated CDT </t>
  </si>
  <si>
    <t>After trail goes up ridge, descend to a Ieep track and turn right. Ignore logging trail to left 0.1 mile farther</t>
  </si>
  <si>
    <t xml:space="preserve">Cross seasonal stream then go right on powerline road </t>
  </si>
  <si>
    <t>Turn to the right, leavmg the powerline road</t>
  </si>
  <si>
    <t xml:space="preserve">Bear right and leave road on single-track trail. After gaining ridge, begin descent to Clear Creek valley </t>
  </si>
  <si>
    <t>Trailhead at Clear Creek Rd, County Rd-390. Cyclists diverge here for detour around Collegiate Peaks Wilderness Area</t>
  </si>
  <si>
    <t>Trail junction. Collegiate West begins at mile 13.7 of Segment 11. Rght for Collegiate West and collocated CDT. Left for Collegiate East. (This junction is 1.5 trail miles from parking near Segment 11, mile 12.2)</t>
  </si>
  <si>
    <t>Cross small creek on bridge</t>
  </si>
  <si>
    <t>Turn left at trail to Interlaken. (Right to restored, historic buildings)</t>
  </si>
  <si>
    <t>Turn left at first crossing of old CT</t>
  </si>
  <si>
    <t>Turn right to rejoin old CT</t>
  </si>
  <si>
    <t>Cross dry creek on bridge</t>
  </si>
  <si>
    <t>Abrupt left to join old jeep road</t>
  </si>
  <si>
    <t>Road blocked, switchback to left</t>
  </si>
  <si>
    <t>Ahead</t>
  </si>
  <si>
    <t>Pass by bridge, continue straight</t>
  </si>
  <si>
    <t>Bear left to Little Willis Gulch</t>
  </si>
  <si>
    <t>Cross Cache Creek Ditch (dry)</t>
  </si>
  <si>
    <t>Avalanche meadow</t>
  </si>
  <si>
    <t>Old cabin</t>
  </si>
  <si>
    <t>Good water stop</t>
  </si>
  <si>
    <t>Treeline, approximate</t>
  </si>
  <si>
    <t>Hope Pass</t>
  </si>
  <si>
    <t>Dry campsite</t>
  </si>
  <si>
    <t>Two small streams at rockslide</t>
  </si>
  <si>
    <t>Small spring</t>
  </si>
  <si>
    <t xml:space="preserve">Cottonwood Pass Rd Trailhead along County Rd-209, continue South on Timberline Traii </t>
  </si>
  <si>
    <t xml:space="preserve">Cross Cow Creek </t>
  </si>
  <si>
    <t xml:space="preserve">Cross Sanford Creek carefully, it can be deep </t>
  </si>
  <si>
    <t xml:space="preserve">Continue straight on Timberline Trail </t>
  </si>
  <si>
    <t xml:space="preserve">Top out on ridge </t>
  </si>
  <si>
    <t xml:space="preserve">Leave Timberline Trail, begin FS Rd-26718 </t>
  </si>
  <si>
    <t>Garden Basin Trailhead at FS Rd 267 (Tincup resupply access point)</t>
  </si>
  <si>
    <t>Hancock Trailhead Go South on County Rd-295</t>
  </si>
  <si>
    <t>Leave road and join trail South</t>
  </si>
  <si>
    <t>Cross Chalk Creek</t>
  </si>
  <si>
    <t>Turn left (South) onto Middle Fork Rd, FS Rd 230</t>
  </si>
  <si>
    <t>Turn right onto leep road</t>
  </si>
  <si>
    <t>Turn left on Boss Lake dam</t>
  </si>
  <si>
    <t>Cross bridge over lake outlet</t>
  </si>
  <si>
    <t>Turn right onto road</t>
  </si>
  <si>
    <t>Turn left, onto Hunt Lake Trail</t>
  </si>
  <si>
    <t>Pass by small lake</t>
  </si>
  <si>
    <t>Reach Continental Divide</t>
  </si>
  <si>
    <t>Side of Bald Mountain</t>
  </si>
  <si>
    <t>Cairn</t>
  </si>
  <si>
    <t>Small powerline</t>
  </si>
  <si>
    <t>Straight at intersection (S) staying close to Divide</t>
  </si>
  <si>
    <t>Turn right onto Monarch Crest Trail</t>
  </si>
  <si>
    <t>Turn right and uphill on old road</t>
  </si>
  <si>
    <t>US Hwy-50. (Salida and Garfield resupply access point)</t>
  </si>
  <si>
    <t xml:space="preserve">Go left at fork, cross bridge </t>
  </si>
  <si>
    <t>Pass by Fooses Lake</t>
  </si>
  <si>
    <t>Turn left at fork in road</t>
  </si>
  <si>
    <t>Cross South Fooses Creek on footbridge</t>
  </si>
  <si>
    <t xml:space="preserve">Cross South Fooses Creek on footbridge </t>
  </si>
  <si>
    <t>Chalk Creek Trailhead along County Rd-162. Cross bridge over Chalk Creek, last water for next 6.6 miles</t>
  </si>
  <si>
    <t>Pass trail to Bootleg Campground on left (fee)</t>
  </si>
  <si>
    <t>Cross County Rd-290</t>
  </si>
  <si>
    <t xml:space="preserve">Campsite with small seasonal stream in ravine </t>
  </si>
  <si>
    <t>Top out on knoll</t>
  </si>
  <si>
    <t>Cross Eddy Creek</t>
  </si>
  <si>
    <t>Cross Eddy Creek Rd, FS Rd 274</t>
  </si>
  <si>
    <t>Cross Raspberry Gulch Rd, FS Rd-273, with dry camping in area</t>
  </si>
  <si>
    <t>Cross eroded jeep track</t>
  </si>
  <si>
    <t xml:space="preserve">Turn right to join Browns Creek Trail </t>
  </si>
  <si>
    <t>Cross Browns Creek. Campsite just before Browns Creek</t>
  </si>
  <si>
    <t>Cross Wagon Loop Trail</t>
  </si>
  <si>
    <t xml:space="preserve">Cross Fourmile Creek </t>
  </si>
  <si>
    <t>Cross Sand Creek</t>
  </si>
  <si>
    <t>Cross Squaw Creek</t>
  </si>
  <si>
    <t xml:space="preserve">Pass through FS gate </t>
  </si>
  <si>
    <t>Cross side trail and FS Rd-254</t>
  </si>
  <si>
    <t>Angel of Shavano Traiihead and then County Rd-240</t>
  </si>
  <si>
    <t>Top of ridge</t>
  </si>
  <si>
    <t>Cross Lost Creek, cross leep road</t>
  </si>
  <si>
    <t>Cross Cree Creek, last campsite North of US Hwy-50</t>
  </si>
  <si>
    <t xml:space="preserve">Cross under double powerline </t>
  </si>
  <si>
    <t xml:space="preserve">Cross old railroad bed </t>
  </si>
  <si>
    <t>Cross Silver Creek</t>
  </si>
  <si>
    <t>Exit Collegiate Peaks Wilderness and cross small stream</t>
  </si>
  <si>
    <t>Gain saddle West of Bald Mountain</t>
  </si>
  <si>
    <t>Chalk Creek Trailhead along County Rd-162</t>
  </si>
  <si>
    <t>Cross Second AU Ranch Trail</t>
  </si>
  <si>
    <t>Right on North Cottonwood Creek Rd</t>
  </si>
  <si>
    <t>Silver CreekTrailhead along North Cottonwood Creek Rd, County Rd-365. (For long side trip to Mts Harvard &amp; Columbia, diverge West here)</t>
  </si>
  <si>
    <t>Fork to left (South), then small stream with camping</t>
  </si>
  <si>
    <t>Intersect dirt road</t>
  </si>
  <si>
    <t>Cross seasonal stream, turn left on jeep road</t>
  </si>
  <si>
    <t>Go right on Ieep road, then left100 feet later</t>
  </si>
  <si>
    <t>Cross an irrigation ditch then go right on a logging road</t>
  </si>
  <si>
    <t>Turn left at an intersection marked by a post</t>
  </si>
  <si>
    <t xml:space="preserve">Turn left at Sanford Creek, camping next 0.1 mile </t>
  </si>
  <si>
    <t>Day</t>
  </si>
  <si>
    <t>Miles</t>
  </si>
  <si>
    <t>[Continue on to Winfield, drop backpack, and then return here!] Turn left at road FS Rd-390A toward Winfield. (Diverge West here to climb La Plata Peak, ~1 mile on Rd then 2 miles on trail and up 4,100 feet)</t>
  </si>
  <si>
    <t>[Drop backpack] South Clear Creek Trailhead, follow road on South side of parking lot, then enter Collegiate Peaks Wilderness Area. (To climb Huron Peak, diverge beyond Trailhead on trail, ~2.3 miles &amp; up 3,400 feet)</t>
  </si>
  <si>
    <r>
      <t xml:space="preserve">Cross County Rd 343. Several areas in next 2 miles where old roads exist alongside CT. CT signs on trees guide you. </t>
    </r>
    <r>
      <rPr>
        <b/>
        <sz val="11"/>
        <color theme="1"/>
        <rFont val="Calibri"/>
        <family val="2"/>
        <scheme val="minor"/>
      </rPr>
      <t>Side trip to Cottonwood Hot Springs (2mi to NE of trail).</t>
    </r>
  </si>
  <si>
    <r>
      <t xml:space="preserve">Boss Lake Trailhead (Garfield resupply access point) Leave road turn nght onto trail Cross stream on bridge. </t>
    </r>
    <r>
      <rPr>
        <b/>
        <sz val="11"/>
        <color theme="1"/>
        <rFont val="Calibri"/>
        <family val="2"/>
        <scheme val="minor"/>
      </rPr>
      <t>Side trip to Monarch Mtn Lodge (2mi to east of trail).</t>
    </r>
  </si>
  <si>
    <r>
      <rPr>
        <b/>
        <sz val="11"/>
        <color theme="1"/>
        <rFont val="Calibri"/>
        <family val="2"/>
        <scheme val="minor"/>
      </rPr>
      <t xml:space="preserve">[Climb peak next morning] </t>
    </r>
    <r>
      <rPr>
        <sz val="11"/>
        <color theme="1"/>
        <rFont val="Calibri"/>
        <family val="2"/>
        <scheme val="minor"/>
      </rPr>
      <t xml:space="preserve">Gain saddle on East ridge of Mount Yale, continue South. Ridge route with faint trail West ~2 miles &amp; 2,300 feet to Mount Yale summit </t>
    </r>
  </si>
  <si>
    <r>
      <rPr>
        <b/>
        <sz val="11"/>
        <color theme="1"/>
        <rFont val="Calibri"/>
        <family val="2"/>
        <scheme val="minor"/>
      </rPr>
      <t>[Climb Mt Yale w/o pack]</t>
    </r>
    <r>
      <rPr>
        <sz val="11"/>
        <color theme="1"/>
        <rFont val="Calibri"/>
        <family val="2"/>
        <scheme val="minor"/>
      </rPr>
      <t xml:space="preserve"> Enter Collegiate Peaks Wilderness Area</t>
    </r>
  </si>
  <si>
    <t>Start</t>
  </si>
  <si>
    <t>n/a</t>
  </si>
  <si>
    <t>Elev</t>
  </si>
  <si>
    <t>Fr Den</t>
  </si>
  <si>
    <t>CTG</t>
  </si>
  <si>
    <t>Key</t>
  </si>
  <si>
    <t>W, C</t>
  </si>
  <si>
    <t>CTD</t>
  </si>
  <si>
    <t>W</t>
  </si>
  <si>
    <r>
      <t xml:space="preserve">Cross Bosweil Creek, </t>
    </r>
    <r>
      <rPr>
        <b/>
        <sz val="11"/>
        <color theme="1"/>
        <rFont val="Calibri"/>
        <family val="2"/>
        <scheme val="minor"/>
      </rPr>
      <t>no bridge</t>
    </r>
  </si>
  <si>
    <t>W, A</t>
  </si>
  <si>
    <t>P</t>
  </si>
  <si>
    <t>Route &amp; Features (W-wtr, A-attn, C-cmp, P-poi, S-sdtrp)</t>
  </si>
  <si>
    <t>End Segment at trail to Winfield. Sheep Gulch Trailhead along County Rd-390 is downhill 0 2 miles. (Major side trip possible from here to climb Fourteeners Oxford, Belford, and Missouri)</t>
  </si>
  <si>
    <t>(W)</t>
  </si>
  <si>
    <t>Go straight at mtersection with old CT Gunnison Spur (no longer part of the CT). Cross llinois Creek. Camping next 0.1 mile</t>
  </si>
  <si>
    <t>W, P</t>
  </si>
  <si>
    <t>P, S</t>
  </si>
  <si>
    <t>W, P, S</t>
  </si>
  <si>
    <t>Cross Texas Creek, join Timberilne Trail</t>
  </si>
  <si>
    <t>Sect</t>
  </si>
  <si>
    <t>W, C, S</t>
  </si>
  <si>
    <t>Monarchpass TH between bldg &amp; chairlift (Monarch Crest Store, Salida &amp; Gunnison resupply access point)</t>
  </si>
  <si>
    <r>
      <rPr>
        <b/>
        <sz val="11"/>
        <color theme="1"/>
        <rFont val="Calibri"/>
        <family val="2"/>
        <scheme val="minor"/>
      </rPr>
      <t>[Fill extra reservoir also]</t>
    </r>
    <r>
      <rPr>
        <sz val="11"/>
        <color theme="1"/>
        <rFont val="Calibri"/>
        <family val="2"/>
        <scheme val="minor"/>
      </rPr>
      <t xml:space="preserve"> Pass Hunt Lake</t>
    </r>
  </si>
  <si>
    <t xml:space="preserve">Spring-fed pond, campsite </t>
  </si>
  <si>
    <t>Continental Divide. Trail junction with South ends of Collegiate West and Collegiate East. Go left</t>
  </si>
  <si>
    <t>Last crossing of South Fooses Creek. Last on-CT water until mile 13.0</t>
  </si>
  <si>
    <t>South Fooses Creek trailhead Past trailhead [turn to right] and cross Fooses Creek. Good camping and water until mile 8.2</t>
  </si>
  <si>
    <t>[Reverse L and R from here on!] South end of Collegiate West and lunction with Collegiate East and Segment 15, mie 8.6. Stay right. (This junction is ~5.7 trail miles from parking at Marshall Pass, the end of Segment 15)</t>
  </si>
  <si>
    <r>
      <t xml:space="preserve">Pass trail on right to Mount Shavano, continue straight. </t>
    </r>
    <r>
      <rPr>
        <strike/>
        <sz val="11"/>
        <color theme="1"/>
        <rFont val="Calibri"/>
        <family val="2"/>
        <scheme val="minor"/>
      </rPr>
      <t>To climb Shavano go W ~4 miles up 4,400 feet, then beyond to Tabeguache Peak ~1 mile up 500 feet</t>
    </r>
  </si>
  <si>
    <t>Angel of Shavano Campground (fee, $18/n.) and footbridge over North Fork Arkansas River</t>
  </si>
  <si>
    <t xml:space="preserve">Turn right and down steeply </t>
  </si>
  <si>
    <r>
      <t xml:space="preserve">Bear left at mtersection with Little Browns Creek Trail </t>
    </r>
    <r>
      <rPr>
        <strike/>
        <sz val="11"/>
        <color theme="1"/>
        <rFont val="Calibri"/>
        <family val="2"/>
        <scheme val="minor"/>
      </rPr>
      <t>(Diverge West here for long side trip up Mount Antero)</t>
    </r>
  </si>
  <si>
    <t>Cross Little Browns Creek and turn left. (Go right 1.5 miles to waterfall)</t>
  </si>
  <si>
    <t>C, S, P</t>
  </si>
  <si>
    <t>(S, P)</t>
  </si>
  <si>
    <t xml:space="preserve">Continue straight ahead. Unmarked trail goes right to Rainbow Lake (0.3 miles) </t>
  </si>
  <si>
    <t xml:space="preserve">Gain ridge off Waverly Mountain </t>
  </si>
  <si>
    <t>(P)</t>
  </si>
  <si>
    <r>
      <t>Pine Creek Trail joins CT from Northwest Cross Pine Creek on a bridge, bear right.</t>
    </r>
    <r>
      <rPr>
        <strike/>
        <sz val="11"/>
        <color theme="1"/>
        <rFont val="Calibri"/>
        <family val="2"/>
        <scheme val="minor"/>
      </rPr>
      <t xml:space="preserve"> (Major side trip possible from here to climb Fourteeners Oxford, Belford, and Missouri)</t>
    </r>
  </si>
  <si>
    <t>This itinerary describes my 2015 September trip hiking the Collegiate Peaks Loop in counter-clockwise direction starting at Twin Lakes (near Leadville, CO)</t>
  </si>
  <si>
    <t>http://amzn.to/2AFl7iL</t>
  </si>
  <si>
    <t>Additional comments</t>
  </si>
  <si>
    <t>I highly recommend getting the Colorado Trail Data Book as additional planning resource! (see Amazon link below)</t>
  </si>
  <si>
    <t>If you need more inspiration, check out the photos of my 2015 trip on Plan &amp; Go Hiking's Facebook page! (link below)</t>
  </si>
  <si>
    <t>https://www.facebook.com/planandgohiking/posts/1651548491756861</t>
  </si>
  <si>
    <t>If you have any questions, feel free to shoot me an email: kevin@planandgohiking.com</t>
  </si>
  <si>
    <t>Please don't share this document without my permission!</t>
  </si>
  <si>
    <t>Good luck!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</si>
</sst>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1"/>
      <color theme="1"/>
      <name val="Calibri"/>
      <family val="2"/>
      <scheme val="minor"/>
    </font>
    <font>
      <u/>
      <sz val="11"/>
      <color theme="1"/>
      <name val="Calibri"/>
      <family val="2"/>
      <scheme val="minor"/>
    </font>
    <font>
      <strike/>
      <sz val="11"/>
      <color theme="1"/>
      <name val="Calibri"/>
      <family val="2"/>
      <scheme val="minor"/>
    </font>
    <font>
      <u/>
      <sz val="11"/>
      <color theme="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56">
    <xf numFmtId="0" fontId="0" fillId="0" borderId="0" xfId="0"/>
    <xf numFmtId="0" fontId="1" fillId="0" borderId="0" xfId="0" applyFont="1" applyAlignment="1">
      <alignment vertical="top"/>
    </xf>
    <xf numFmtId="0" fontId="0" fillId="0" borderId="0" xfId="0" applyAlignment="1">
      <alignment vertical="top"/>
    </xf>
    <xf numFmtId="0" fontId="0" fillId="0" borderId="0" xfId="0" applyAlignment="1">
      <alignment vertical="top" wrapText="1"/>
    </xf>
    <xf numFmtId="3" fontId="0" fillId="0" borderId="0" xfId="0" applyNumberFormat="1" applyAlignment="1">
      <alignment vertical="top"/>
    </xf>
    <xf numFmtId="164" fontId="0" fillId="0" borderId="0" xfId="0" applyNumberFormat="1" applyAlignment="1">
      <alignment vertical="top"/>
    </xf>
    <xf numFmtId="0" fontId="1" fillId="0" borderId="1" xfId="0" applyFont="1" applyBorder="1" applyAlignment="1">
      <alignment vertical="top" wrapText="1"/>
    </xf>
    <xf numFmtId="0" fontId="0" fillId="0" borderId="1" xfId="0" applyBorder="1" applyAlignment="1">
      <alignment vertical="top"/>
    </xf>
    <xf numFmtId="164" fontId="0" fillId="0" borderId="1" xfId="0" applyNumberFormat="1" applyBorder="1" applyAlignment="1">
      <alignment vertical="top"/>
    </xf>
    <xf numFmtId="0" fontId="0" fillId="0" borderId="1" xfId="0" applyBorder="1" applyAlignment="1">
      <alignment vertical="top" wrapText="1"/>
    </xf>
    <xf numFmtId="3" fontId="0" fillId="0" borderId="1" xfId="0" applyNumberFormat="1" applyBorder="1" applyAlignment="1">
      <alignment vertical="top"/>
    </xf>
    <xf numFmtId="0" fontId="0" fillId="0" borderId="1" xfId="0" applyNumberFormat="1" applyBorder="1" applyAlignment="1">
      <alignment vertical="top"/>
    </xf>
    <xf numFmtId="0" fontId="0" fillId="0" borderId="3" xfId="0" applyBorder="1" applyAlignment="1">
      <alignment vertical="top"/>
    </xf>
    <xf numFmtId="164" fontId="0" fillId="0" borderId="3" xfId="0" applyNumberFormat="1" applyBorder="1" applyAlignment="1">
      <alignment vertical="top"/>
    </xf>
    <xf numFmtId="0" fontId="0" fillId="0" borderId="3" xfId="0" applyBorder="1" applyAlignment="1">
      <alignment vertical="top" wrapText="1"/>
    </xf>
    <xf numFmtId="3" fontId="0" fillId="0" borderId="3" xfId="0" applyNumberFormat="1" applyBorder="1" applyAlignment="1">
      <alignment vertical="top"/>
    </xf>
    <xf numFmtId="0" fontId="0" fillId="0" borderId="3" xfId="0" applyNumberFormat="1" applyBorder="1" applyAlignment="1">
      <alignment vertical="top"/>
    </xf>
    <xf numFmtId="0" fontId="0" fillId="0" borderId="2" xfId="0" applyBorder="1" applyAlignment="1">
      <alignment vertical="top"/>
    </xf>
    <xf numFmtId="164" fontId="0" fillId="0" borderId="2" xfId="0" applyNumberFormat="1" applyBorder="1" applyAlignment="1">
      <alignment vertical="top"/>
    </xf>
    <xf numFmtId="0" fontId="0" fillId="0" borderId="2" xfId="0" applyBorder="1" applyAlignment="1">
      <alignment vertical="top" wrapText="1"/>
    </xf>
    <xf numFmtId="3" fontId="0" fillId="0" borderId="2" xfId="0" applyNumberFormat="1" applyBorder="1" applyAlignment="1">
      <alignment vertical="top"/>
    </xf>
    <xf numFmtId="0" fontId="0" fillId="0" borderId="2" xfId="0" applyNumberFormat="1" applyBorder="1" applyAlignment="1">
      <alignment vertical="top"/>
    </xf>
    <xf numFmtId="0" fontId="0" fillId="0" borderId="4" xfId="0" applyFont="1" applyBorder="1" applyAlignment="1">
      <alignment vertical="top"/>
    </xf>
    <xf numFmtId="164" fontId="0" fillId="0" borderId="4" xfId="0" applyNumberFormat="1" applyFont="1" applyBorder="1" applyAlignment="1">
      <alignment vertical="top"/>
    </xf>
    <xf numFmtId="0" fontId="0" fillId="0" borderId="4" xfId="0" applyFont="1" applyBorder="1" applyAlignment="1">
      <alignment vertical="top" wrapText="1"/>
    </xf>
    <xf numFmtId="3" fontId="0" fillId="0" borderId="4" xfId="0" applyNumberFormat="1" applyFont="1" applyBorder="1" applyAlignment="1">
      <alignment vertical="top"/>
    </xf>
    <xf numFmtId="0" fontId="0" fillId="0" borderId="0" xfId="0" applyFont="1" applyAlignment="1">
      <alignment vertical="top"/>
    </xf>
    <xf numFmtId="164" fontId="0" fillId="0" borderId="0" xfId="0" applyNumberFormat="1" applyAlignment="1">
      <alignment horizontal="center" vertical="top"/>
    </xf>
    <xf numFmtId="164" fontId="1" fillId="0" borderId="2" xfId="0" applyNumberFormat="1" applyFont="1" applyBorder="1" applyAlignment="1">
      <alignment horizontal="center" vertical="top"/>
    </xf>
    <xf numFmtId="164" fontId="0" fillId="0" borderId="4" xfId="0" applyNumberFormat="1" applyFont="1" applyBorder="1" applyAlignment="1">
      <alignment horizontal="center" vertical="top"/>
    </xf>
    <xf numFmtId="164" fontId="0" fillId="0" borderId="1" xfId="0" applyNumberFormat="1" applyBorder="1" applyAlignment="1">
      <alignment horizontal="center" vertical="top"/>
    </xf>
    <xf numFmtId="164" fontId="0" fillId="0" borderId="2" xfId="0" applyNumberFormat="1" applyBorder="1" applyAlignment="1">
      <alignment horizontal="center" vertical="top"/>
    </xf>
    <xf numFmtId="164" fontId="0" fillId="0" borderId="3" xfId="0" applyNumberFormat="1" applyBorder="1" applyAlignment="1">
      <alignment horizontal="center" vertical="top"/>
    </xf>
    <xf numFmtId="0" fontId="1" fillId="0" borderId="2" xfId="0" applyFont="1" applyBorder="1" applyAlignment="1">
      <alignment horizontal="center" vertical="top"/>
    </xf>
    <xf numFmtId="0" fontId="1" fillId="0" borderId="2" xfId="0" applyFont="1" applyBorder="1" applyAlignment="1">
      <alignment horizontal="center" vertical="top" wrapText="1"/>
    </xf>
    <xf numFmtId="3" fontId="1" fillId="0" borderId="2" xfId="0" applyNumberFormat="1" applyFont="1" applyBorder="1" applyAlignment="1">
      <alignment horizontal="center" vertical="top"/>
    </xf>
    <xf numFmtId="164" fontId="0" fillId="0" borderId="1" xfId="0" applyNumberFormat="1" applyFont="1" applyBorder="1" applyAlignment="1">
      <alignment horizontal="center" vertical="top"/>
    </xf>
    <xf numFmtId="164" fontId="0" fillId="0" borderId="2" xfId="0" applyNumberFormat="1" applyFont="1" applyBorder="1" applyAlignment="1">
      <alignment horizontal="center" vertical="top"/>
    </xf>
    <xf numFmtId="0" fontId="0" fillId="0" borderId="2" xfId="0" applyFont="1" applyBorder="1" applyAlignment="1">
      <alignment vertical="top" wrapText="1"/>
    </xf>
    <xf numFmtId="0" fontId="4" fillId="0" borderId="0" xfId="1" applyAlignment="1" applyProtection="1">
      <alignment vertical="top" wrapText="1"/>
    </xf>
    <xf numFmtId="0" fontId="0" fillId="0" borderId="0" xfId="0" applyAlignment="1" applyProtection="1">
      <alignment vertical="top" wrapText="1"/>
    </xf>
    <xf numFmtId="0" fontId="0" fillId="0" borderId="0" xfId="0" applyAlignment="1" applyProtection="1">
      <alignment vertical="top"/>
    </xf>
    <xf numFmtId="0" fontId="2" fillId="0" borderId="0" xfId="0" applyFont="1" applyAlignment="1" applyProtection="1">
      <alignment vertical="top" wrapText="1"/>
    </xf>
    <xf numFmtId="0" fontId="1" fillId="0" borderId="0" xfId="0" applyFont="1" applyAlignment="1" applyProtection="1">
      <alignment vertical="top" wrapText="1"/>
    </xf>
    <xf numFmtId="0" fontId="0" fillId="0" borderId="3" xfId="0" applyBorder="1" applyAlignment="1">
      <alignment horizontal="center" vertical="top"/>
    </xf>
    <xf numFmtId="0" fontId="0" fillId="0" borderId="1" xfId="0" applyBorder="1" applyAlignment="1">
      <alignment horizontal="center" vertical="top"/>
    </xf>
    <xf numFmtId="0" fontId="0" fillId="0" borderId="2" xfId="0" applyBorder="1" applyAlignment="1">
      <alignment horizontal="center" vertical="top"/>
    </xf>
    <xf numFmtId="164" fontId="2" fillId="0" borderId="3" xfId="0" applyNumberFormat="1" applyFont="1" applyBorder="1" applyAlignment="1">
      <alignment horizontal="center" vertical="top"/>
    </xf>
    <xf numFmtId="0" fontId="2" fillId="0" borderId="1" xfId="0" applyFont="1" applyBorder="1" applyAlignment="1">
      <alignment horizontal="center" vertical="top"/>
    </xf>
    <xf numFmtId="0" fontId="2" fillId="0" borderId="2" xfId="0" applyFont="1" applyBorder="1" applyAlignment="1">
      <alignment horizontal="center" vertical="top"/>
    </xf>
    <xf numFmtId="0" fontId="0" fillId="0" borderId="5" xfId="0" applyBorder="1" applyAlignment="1">
      <alignment horizontal="center" vertical="top"/>
    </xf>
    <xf numFmtId="164" fontId="2" fillId="0" borderId="5" xfId="0" applyNumberFormat="1" applyFont="1" applyBorder="1" applyAlignment="1">
      <alignment horizontal="center" vertical="top"/>
    </xf>
    <xf numFmtId="164" fontId="2" fillId="0" borderId="1" xfId="0" applyNumberFormat="1" applyFont="1" applyBorder="1" applyAlignment="1">
      <alignment horizontal="center" vertical="top"/>
    </xf>
    <xf numFmtId="164" fontId="2" fillId="0" borderId="2" xfId="0" applyNumberFormat="1" applyFont="1" applyBorder="1" applyAlignment="1">
      <alignment horizontal="center" vertical="top"/>
    </xf>
    <xf numFmtId="164" fontId="0" fillId="0" borderId="3" xfId="0" applyNumberFormat="1" applyBorder="1" applyAlignment="1">
      <alignment horizontal="center" vertical="top"/>
    </xf>
    <xf numFmtId="164" fontId="0" fillId="0" borderId="5" xfId="0" applyNumberFormat="1" applyBorder="1" applyAlignment="1">
      <alignment horizontal="center" vertical="top"/>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cebook.com/planandgohiking/posts/1651548491756861" TargetMode="External"/><Relationship Id="rId1" Type="http://schemas.openxmlformats.org/officeDocument/2006/relationships/hyperlink" Target="http://amzn.to/2AFl7i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workbookViewId="0">
      <selection activeCell="A16" sqref="A16"/>
    </sheetView>
  </sheetViews>
  <sheetFormatPr defaultRowHeight="15" x14ac:dyDescent="0.25"/>
  <cols>
    <col min="1" max="1" width="87.5703125" style="40" customWidth="1"/>
    <col min="2" max="16384" width="9.140625" style="41"/>
  </cols>
  <sheetData>
    <row r="1" spans="1:1" ht="30" x14ac:dyDescent="0.25">
      <c r="A1" s="40" t="s">
        <v>240</v>
      </c>
    </row>
    <row r="3" spans="1:1" x14ac:dyDescent="0.25">
      <c r="A3" s="42" t="s">
        <v>242</v>
      </c>
    </row>
    <row r="4" spans="1:1" ht="30" x14ac:dyDescent="0.25">
      <c r="A4" s="40" t="s">
        <v>243</v>
      </c>
    </row>
    <row r="5" spans="1:1" x14ac:dyDescent="0.25">
      <c r="A5" s="39" t="s">
        <v>241</v>
      </c>
    </row>
    <row r="7" spans="1:1" ht="30" x14ac:dyDescent="0.25">
      <c r="A7" s="40" t="s">
        <v>244</v>
      </c>
    </row>
    <row r="8" spans="1:1" x14ac:dyDescent="0.25">
      <c r="A8" s="39" t="s">
        <v>245</v>
      </c>
    </row>
    <row r="10" spans="1:1" x14ac:dyDescent="0.25">
      <c r="A10" s="40" t="s">
        <v>246</v>
      </c>
    </row>
    <row r="12" spans="1:1" x14ac:dyDescent="0.25">
      <c r="A12" s="43" t="s">
        <v>247</v>
      </c>
    </row>
    <row r="14" spans="1:1" x14ac:dyDescent="0.25">
      <c r="A14" s="40" t="s">
        <v>248</v>
      </c>
    </row>
  </sheetData>
  <sheetProtection algorithmName="SHA-512" hashValue="81aCj6hH7yQXG6P2lIjH+sEXPecO9ZbiQqalX0hwacxlKAJZKr/M/qzDlr0hI36ochghr613F3Q6SJ5/ITRvRg==" saltValue="TQZchbRAn2ZhjwIS0zGLdg==" spinCount="100000" sheet="1" objects="1" scenarios="1"/>
  <hyperlinks>
    <hyperlink ref="A5" r:id="rId1"/>
    <hyperlink ref="A8" r:id="rId2"/>
  </hyperlinks>
  <pageMargins left="0.7" right="0.7" top="0.75" bottom="0.75" header="0.3" footer="0.3"/>
  <pageSetup orientation="landscape" horizontalDpi="4294967293"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4"/>
  <sheetViews>
    <sheetView zoomScaleNormal="100" workbookViewId="0">
      <pane ySplit="1" topLeftCell="A2" activePane="bottomLeft" state="frozen"/>
      <selection pane="bottomLeft" activeCell="J7" sqref="J7"/>
    </sheetView>
  </sheetViews>
  <sheetFormatPr defaultRowHeight="15" x14ac:dyDescent="0.25"/>
  <cols>
    <col min="1" max="1" width="6" style="2" bestFit="1" customWidth="1"/>
    <col min="2" max="2" width="5.140625" style="5" bestFit="1" customWidth="1"/>
    <col min="3" max="3" width="6.140625" style="5" bestFit="1" customWidth="1"/>
    <col min="4" max="4" width="7" style="27" bestFit="1" customWidth="1"/>
    <col min="5" max="5" width="52" style="3" customWidth="1"/>
    <col min="6" max="6" width="7.28515625" style="4" bestFit="1" customWidth="1"/>
    <col min="7" max="7" width="7" style="5" bestFit="1" customWidth="1"/>
    <col min="8" max="8" width="4.28515625" style="2" bestFit="1" customWidth="1"/>
    <col min="9" max="9" width="6" style="2" bestFit="1" customWidth="1"/>
    <col min="10" max="16384" width="9.140625" style="2"/>
  </cols>
  <sheetData>
    <row r="1" spans="1:9" s="1" customFormat="1" ht="15.75" thickBot="1" x14ac:dyDescent="0.3">
      <c r="A1" s="33" t="s">
        <v>220</v>
      </c>
      <c r="B1" s="28" t="s">
        <v>207</v>
      </c>
      <c r="C1" s="28" t="s">
        <v>204</v>
      </c>
      <c r="D1" s="28" t="s">
        <v>205</v>
      </c>
      <c r="E1" s="34" t="s">
        <v>212</v>
      </c>
      <c r="F1" s="35" t="s">
        <v>202</v>
      </c>
      <c r="G1" s="28" t="s">
        <v>203</v>
      </c>
      <c r="H1" s="33" t="s">
        <v>192</v>
      </c>
      <c r="I1" s="33" t="s">
        <v>193</v>
      </c>
    </row>
    <row r="2" spans="1:9" s="26" customFormat="1" ht="30" x14ac:dyDescent="0.25">
      <c r="A2" s="22" t="s">
        <v>200</v>
      </c>
      <c r="B2" s="23" t="s">
        <v>201</v>
      </c>
      <c r="C2" s="23">
        <f>C223-C224</f>
        <v>-1.5</v>
      </c>
      <c r="D2" s="29"/>
      <c r="E2" s="24" t="str">
        <f>"[Reverse:] "&amp;E224</f>
        <v xml:space="preserve">[Reverse:] Past gate turn right(W) along shore Parking nearby </v>
      </c>
      <c r="F2" s="25">
        <f>F224</f>
        <v>9257</v>
      </c>
      <c r="G2" s="25">
        <f>G224</f>
        <v>181.5</v>
      </c>
      <c r="H2" s="44">
        <v>1</v>
      </c>
      <c r="I2" s="47">
        <f>C16-C2</f>
        <v>7.1</v>
      </c>
    </row>
    <row r="3" spans="1:9" ht="60" x14ac:dyDescent="0.25">
      <c r="A3" s="7" t="s">
        <v>0</v>
      </c>
      <c r="B3" s="8">
        <v>0</v>
      </c>
      <c r="C3" s="8">
        <f>B3</f>
        <v>0</v>
      </c>
      <c r="D3" s="30"/>
      <c r="E3" s="9" t="s">
        <v>105</v>
      </c>
      <c r="F3" s="10">
        <v>9222</v>
      </c>
      <c r="G3" s="11">
        <v>183</v>
      </c>
      <c r="H3" s="45"/>
      <c r="I3" s="52"/>
    </row>
    <row r="4" spans="1:9" x14ac:dyDescent="0.25">
      <c r="A4" s="7" t="s">
        <v>0</v>
      </c>
      <c r="B4" s="8">
        <v>0.5</v>
      </c>
      <c r="C4" s="8">
        <f>$C$3+B4</f>
        <v>0.5</v>
      </c>
      <c r="D4" s="30"/>
      <c r="E4" s="9" t="s">
        <v>106</v>
      </c>
      <c r="F4" s="10">
        <v>9215</v>
      </c>
      <c r="G4" s="11">
        <v>183.5</v>
      </c>
      <c r="H4" s="45"/>
      <c r="I4" s="52"/>
    </row>
    <row r="5" spans="1:9" ht="30" x14ac:dyDescent="0.25">
      <c r="A5" s="7" t="s">
        <v>0</v>
      </c>
      <c r="B5" s="8">
        <v>0.7</v>
      </c>
      <c r="C5" s="8">
        <f t="shared" ref="C5:C24" si="0">$C$3+B5</f>
        <v>0.7</v>
      </c>
      <c r="D5" s="30" t="s">
        <v>211</v>
      </c>
      <c r="E5" s="9" t="s">
        <v>107</v>
      </c>
      <c r="F5" s="10">
        <v>9219</v>
      </c>
      <c r="G5" s="11">
        <v>183.7</v>
      </c>
      <c r="H5" s="45"/>
      <c r="I5" s="52"/>
    </row>
    <row r="6" spans="1:9" x14ac:dyDescent="0.25">
      <c r="A6" s="7" t="s">
        <v>0</v>
      </c>
      <c r="B6" s="8">
        <v>1.2</v>
      </c>
      <c r="C6" s="8">
        <f t="shared" si="0"/>
        <v>1.2</v>
      </c>
      <c r="D6" s="30"/>
      <c r="E6" s="9" t="s">
        <v>108</v>
      </c>
      <c r="F6" s="10">
        <v>9220</v>
      </c>
      <c r="G6" s="11">
        <v>184.2</v>
      </c>
      <c r="H6" s="45"/>
      <c r="I6" s="52"/>
    </row>
    <row r="7" spans="1:9" x14ac:dyDescent="0.25">
      <c r="A7" s="7" t="s">
        <v>0</v>
      </c>
      <c r="B7" s="8">
        <v>1.9</v>
      </c>
      <c r="C7" s="8">
        <f t="shared" si="0"/>
        <v>1.9</v>
      </c>
      <c r="D7" s="30"/>
      <c r="E7" s="9" t="s">
        <v>109</v>
      </c>
      <c r="F7" s="10">
        <v>9280</v>
      </c>
      <c r="G7" s="11">
        <v>184.9</v>
      </c>
      <c r="H7" s="45"/>
      <c r="I7" s="52"/>
    </row>
    <row r="8" spans="1:9" x14ac:dyDescent="0.25">
      <c r="A8" s="7" t="s">
        <v>0</v>
      </c>
      <c r="B8" s="8">
        <v>2.2999999999999998</v>
      </c>
      <c r="C8" s="8">
        <f t="shared" si="0"/>
        <v>2.2999999999999998</v>
      </c>
      <c r="D8" s="30"/>
      <c r="E8" s="9" t="s">
        <v>110</v>
      </c>
      <c r="F8" s="10">
        <v>9271</v>
      </c>
      <c r="G8" s="11">
        <v>185.3</v>
      </c>
      <c r="H8" s="45"/>
      <c r="I8" s="52"/>
    </row>
    <row r="9" spans="1:9" x14ac:dyDescent="0.25">
      <c r="A9" s="7" t="s">
        <v>0</v>
      </c>
      <c r="B9" s="8">
        <v>2.9</v>
      </c>
      <c r="C9" s="8">
        <f t="shared" si="0"/>
        <v>2.9</v>
      </c>
      <c r="D9" s="36" t="s">
        <v>210</v>
      </c>
      <c r="E9" s="9" t="s">
        <v>209</v>
      </c>
      <c r="F9" s="10">
        <v>9254</v>
      </c>
      <c r="G9" s="11">
        <v>185.9</v>
      </c>
      <c r="H9" s="45"/>
      <c r="I9" s="52"/>
    </row>
    <row r="10" spans="1:9" x14ac:dyDescent="0.25">
      <c r="A10" s="7" t="s">
        <v>0</v>
      </c>
      <c r="B10" s="8">
        <v>3.5</v>
      </c>
      <c r="C10" s="8">
        <f t="shared" si="0"/>
        <v>3.5</v>
      </c>
      <c r="D10" s="30"/>
      <c r="E10" s="9" t="s">
        <v>111</v>
      </c>
      <c r="F10" s="10">
        <v>9287</v>
      </c>
      <c r="G10" s="11">
        <v>186.5</v>
      </c>
      <c r="H10" s="45"/>
      <c r="I10" s="52"/>
    </row>
    <row r="11" spans="1:9" x14ac:dyDescent="0.25">
      <c r="A11" s="7" t="s">
        <v>0</v>
      </c>
      <c r="B11" s="8">
        <v>3.9</v>
      </c>
      <c r="C11" s="8">
        <f t="shared" si="0"/>
        <v>3.9</v>
      </c>
      <c r="D11" s="30"/>
      <c r="E11" s="9" t="s">
        <v>112</v>
      </c>
      <c r="F11" s="11">
        <v>9.59</v>
      </c>
      <c r="G11" s="11">
        <v>186.9</v>
      </c>
      <c r="H11" s="45"/>
      <c r="I11" s="52"/>
    </row>
    <row r="12" spans="1:9" x14ac:dyDescent="0.25">
      <c r="A12" s="7" t="s">
        <v>0</v>
      </c>
      <c r="B12" s="8">
        <v>4.2</v>
      </c>
      <c r="C12" s="8">
        <f t="shared" si="0"/>
        <v>4.2</v>
      </c>
      <c r="D12" s="30"/>
      <c r="E12" s="9" t="s">
        <v>113</v>
      </c>
      <c r="F12" s="10">
        <v>9873</v>
      </c>
      <c r="G12" s="11">
        <v>187.2</v>
      </c>
      <c r="H12" s="45"/>
      <c r="I12" s="52"/>
    </row>
    <row r="13" spans="1:9" x14ac:dyDescent="0.25">
      <c r="A13" s="7" t="s">
        <v>0</v>
      </c>
      <c r="B13" s="8">
        <v>4.3</v>
      </c>
      <c r="C13" s="8">
        <f t="shared" si="0"/>
        <v>4.3</v>
      </c>
      <c r="D13" s="30"/>
      <c r="E13" s="9" t="s">
        <v>114</v>
      </c>
      <c r="F13" s="10">
        <v>9951</v>
      </c>
      <c r="G13" s="11">
        <v>187.3</v>
      </c>
      <c r="H13" s="45"/>
      <c r="I13" s="52"/>
    </row>
    <row r="14" spans="1:9" x14ac:dyDescent="0.25">
      <c r="A14" s="7" t="s">
        <v>0</v>
      </c>
      <c r="B14" s="8">
        <v>4.7</v>
      </c>
      <c r="C14" s="8">
        <f t="shared" si="0"/>
        <v>4.7</v>
      </c>
      <c r="D14" s="30"/>
      <c r="E14" s="9" t="s">
        <v>115</v>
      </c>
      <c r="F14" s="10">
        <v>10301</v>
      </c>
      <c r="G14" s="11">
        <v>187.7</v>
      </c>
      <c r="H14" s="45"/>
      <c r="I14" s="52"/>
    </row>
    <row r="15" spans="1:9" x14ac:dyDescent="0.25">
      <c r="A15" s="7" t="s">
        <v>0</v>
      </c>
      <c r="B15" s="8">
        <v>4.8</v>
      </c>
      <c r="C15" s="8">
        <f t="shared" si="0"/>
        <v>4.8</v>
      </c>
      <c r="D15" s="30"/>
      <c r="E15" s="9" t="s">
        <v>116</v>
      </c>
      <c r="F15" s="10">
        <v>10479</v>
      </c>
      <c r="G15" s="11">
        <v>187.8</v>
      </c>
      <c r="H15" s="45"/>
      <c r="I15" s="52"/>
    </row>
    <row r="16" spans="1:9" ht="15.75" thickBot="1" x14ac:dyDescent="0.3">
      <c r="A16" s="17" t="s">
        <v>0</v>
      </c>
      <c r="B16" s="18">
        <v>5.6</v>
      </c>
      <c r="C16" s="18">
        <f t="shared" si="0"/>
        <v>5.6</v>
      </c>
      <c r="D16" s="37" t="s">
        <v>206</v>
      </c>
      <c r="E16" s="38" t="s">
        <v>117</v>
      </c>
      <c r="F16" s="20">
        <v>10970</v>
      </c>
      <c r="G16" s="21">
        <v>188.6</v>
      </c>
      <c r="H16" s="46"/>
      <c r="I16" s="53"/>
    </row>
    <row r="17" spans="1:9" x14ac:dyDescent="0.25">
      <c r="A17" s="12" t="s">
        <v>0</v>
      </c>
      <c r="B17" s="13">
        <v>5.8</v>
      </c>
      <c r="C17" s="13">
        <f t="shared" si="0"/>
        <v>5.8</v>
      </c>
      <c r="D17" s="32" t="s">
        <v>211</v>
      </c>
      <c r="E17" s="14" t="s">
        <v>118</v>
      </c>
      <c r="F17" s="15">
        <v>11180</v>
      </c>
      <c r="G17" s="16">
        <v>188.8</v>
      </c>
      <c r="H17" s="44">
        <v>2</v>
      </c>
      <c r="I17" s="47">
        <f>C30-C16+7.4</f>
        <v>15.500000000000002</v>
      </c>
    </row>
    <row r="18" spans="1:9" x14ac:dyDescent="0.25">
      <c r="A18" s="7" t="s">
        <v>0</v>
      </c>
      <c r="B18" s="8">
        <v>6.4</v>
      </c>
      <c r="C18" s="8">
        <f t="shared" si="0"/>
        <v>6.4</v>
      </c>
      <c r="D18" s="30"/>
      <c r="E18" s="9" t="s">
        <v>119</v>
      </c>
      <c r="F18" s="10">
        <v>11668</v>
      </c>
      <c r="G18" s="11">
        <v>189.4</v>
      </c>
      <c r="H18" s="45"/>
      <c r="I18" s="48"/>
    </row>
    <row r="19" spans="1:9" x14ac:dyDescent="0.25">
      <c r="A19" s="7" t="s">
        <v>0</v>
      </c>
      <c r="B19" s="8">
        <v>6.8</v>
      </c>
      <c r="C19" s="8">
        <f t="shared" si="0"/>
        <v>6.8</v>
      </c>
      <c r="D19" s="30"/>
      <c r="E19" s="9" t="s">
        <v>120</v>
      </c>
      <c r="F19" s="10">
        <v>11959</v>
      </c>
      <c r="G19" s="11">
        <v>189.8</v>
      </c>
      <c r="H19" s="45"/>
      <c r="I19" s="48"/>
    </row>
    <row r="20" spans="1:9" x14ac:dyDescent="0.25">
      <c r="A20" s="7" t="s">
        <v>0</v>
      </c>
      <c r="B20" s="8">
        <v>7.3</v>
      </c>
      <c r="C20" s="8">
        <f t="shared" si="0"/>
        <v>7.3</v>
      </c>
      <c r="D20" s="30" t="s">
        <v>211</v>
      </c>
      <c r="E20" s="9" t="s">
        <v>121</v>
      </c>
      <c r="F20" s="10">
        <v>12548</v>
      </c>
      <c r="G20" s="11">
        <v>190.3</v>
      </c>
      <c r="H20" s="45"/>
      <c r="I20" s="48"/>
    </row>
    <row r="21" spans="1:9" x14ac:dyDescent="0.25">
      <c r="A21" s="7" t="s">
        <v>0</v>
      </c>
      <c r="B21" s="8">
        <v>8.3000000000000007</v>
      </c>
      <c r="C21" s="8">
        <f t="shared" si="0"/>
        <v>8.3000000000000007</v>
      </c>
      <c r="D21" s="30"/>
      <c r="E21" s="9" t="s">
        <v>122</v>
      </c>
      <c r="F21" s="10">
        <v>11642</v>
      </c>
      <c r="G21" s="11">
        <v>191.3</v>
      </c>
      <c r="H21" s="45"/>
      <c r="I21" s="48"/>
    </row>
    <row r="22" spans="1:9" x14ac:dyDescent="0.25">
      <c r="A22" s="7" t="s">
        <v>0</v>
      </c>
      <c r="B22" s="8">
        <v>8.8000000000000007</v>
      </c>
      <c r="C22" s="8">
        <f t="shared" si="0"/>
        <v>8.8000000000000007</v>
      </c>
      <c r="D22" s="30"/>
      <c r="E22" s="9" t="s">
        <v>123</v>
      </c>
      <c r="F22" s="10">
        <v>11281</v>
      </c>
      <c r="G22" s="11">
        <v>191.8</v>
      </c>
      <c r="H22" s="45"/>
      <c r="I22" s="48"/>
    </row>
    <row r="23" spans="1:9" x14ac:dyDescent="0.25">
      <c r="A23" s="7" t="s">
        <v>0</v>
      </c>
      <c r="B23" s="8">
        <v>9.3000000000000007</v>
      </c>
      <c r="C23" s="8">
        <f t="shared" si="0"/>
        <v>9.3000000000000007</v>
      </c>
      <c r="D23" s="30"/>
      <c r="E23" s="9" t="s">
        <v>124</v>
      </c>
      <c r="F23" s="10">
        <v>10716</v>
      </c>
      <c r="G23" s="11">
        <v>192.3</v>
      </c>
      <c r="H23" s="45"/>
      <c r="I23" s="48"/>
    </row>
    <row r="24" spans="1:9" ht="60" x14ac:dyDescent="0.25">
      <c r="A24" s="7" t="s">
        <v>0</v>
      </c>
      <c r="B24" s="8">
        <v>9.8000000000000007</v>
      </c>
      <c r="C24" s="8">
        <f t="shared" si="0"/>
        <v>9.8000000000000007</v>
      </c>
      <c r="D24" s="30"/>
      <c r="E24" s="9" t="s">
        <v>213</v>
      </c>
      <c r="F24" s="10">
        <v>10177</v>
      </c>
      <c r="G24" s="11">
        <v>192.8</v>
      </c>
      <c r="H24" s="45"/>
      <c r="I24" s="48"/>
    </row>
    <row r="25" spans="1:9" ht="45" x14ac:dyDescent="0.25">
      <c r="A25" s="7" t="s">
        <v>1</v>
      </c>
      <c r="B25" s="8">
        <v>0</v>
      </c>
      <c r="C25" s="8">
        <f>C24</f>
        <v>9.8000000000000007</v>
      </c>
      <c r="D25" s="30"/>
      <c r="E25" s="9" t="s">
        <v>6</v>
      </c>
      <c r="F25" s="10">
        <v>10177</v>
      </c>
      <c r="G25" s="8">
        <v>192.8</v>
      </c>
      <c r="H25" s="45"/>
      <c r="I25" s="48"/>
    </row>
    <row r="26" spans="1:9" x14ac:dyDescent="0.25">
      <c r="A26" s="7" t="s">
        <v>1</v>
      </c>
      <c r="B26" s="8">
        <v>0.7</v>
      </c>
      <c r="C26" s="8">
        <f>$C$25+B26</f>
        <v>10.5</v>
      </c>
      <c r="D26" s="30" t="s">
        <v>208</v>
      </c>
      <c r="E26" s="9" t="s">
        <v>5</v>
      </c>
      <c r="F26" s="10">
        <v>10096</v>
      </c>
      <c r="G26" s="8">
        <v>193.5</v>
      </c>
      <c r="H26" s="45"/>
      <c r="I26" s="48"/>
    </row>
    <row r="27" spans="1:9" x14ac:dyDescent="0.25">
      <c r="A27" s="7" t="s">
        <v>1</v>
      </c>
      <c r="B27" s="8">
        <v>1.8</v>
      </c>
      <c r="C27" s="8">
        <f t="shared" ref="C27:C56" si="1">$C$25+B27</f>
        <v>11.600000000000001</v>
      </c>
      <c r="D27" s="30"/>
      <c r="E27" s="9" t="s">
        <v>7</v>
      </c>
      <c r="F27" s="10">
        <v>10366</v>
      </c>
      <c r="G27" s="8">
        <v>194.6</v>
      </c>
      <c r="H27" s="45"/>
      <c r="I27" s="48"/>
    </row>
    <row r="28" spans="1:9" x14ac:dyDescent="0.25">
      <c r="A28" s="7" t="s">
        <v>1</v>
      </c>
      <c r="B28" s="8">
        <v>2.5</v>
      </c>
      <c r="C28" s="8">
        <f t="shared" si="1"/>
        <v>12.3</v>
      </c>
      <c r="D28" s="30"/>
      <c r="E28" s="9" t="s">
        <v>5</v>
      </c>
      <c r="F28" s="10">
        <v>10519</v>
      </c>
      <c r="G28" s="8">
        <v>195.3</v>
      </c>
      <c r="H28" s="45"/>
      <c r="I28" s="48"/>
    </row>
    <row r="29" spans="1:9" ht="60" x14ac:dyDescent="0.25">
      <c r="A29" s="7" t="s">
        <v>1</v>
      </c>
      <c r="B29" s="8">
        <v>3.2</v>
      </c>
      <c r="C29" s="8">
        <f t="shared" si="1"/>
        <v>13</v>
      </c>
      <c r="D29" s="30" t="s">
        <v>217</v>
      </c>
      <c r="E29" s="6" t="s">
        <v>194</v>
      </c>
      <c r="F29" s="10">
        <v>10403</v>
      </c>
      <c r="G29" s="8">
        <v>196</v>
      </c>
      <c r="H29" s="45"/>
      <c r="I29" s="48"/>
    </row>
    <row r="30" spans="1:9" ht="30.75" thickBot="1" x14ac:dyDescent="0.3">
      <c r="A30" s="17" t="s">
        <v>1</v>
      </c>
      <c r="B30" s="18">
        <v>3.9</v>
      </c>
      <c r="C30" s="18">
        <f t="shared" si="1"/>
        <v>13.700000000000001</v>
      </c>
      <c r="D30" s="31" t="s">
        <v>206</v>
      </c>
      <c r="E30" s="19" t="s">
        <v>8</v>
      </c>
      <c r="F30" s="20">
        <v>10238</v>
      </c>
      <c r="G30" s="18">
        <v>196.7</v>
      </c>
      <c r="H30" s="46"/>
      <c r="I30" s="49"/>
    </row>
    <row r="31" spans="1:9" x14ac:dyDescent="0.25">
      <c r="A31" s="12" t="s">
        <v>1</v>
      </c>
      <c r="B31" s="13">
        <v>4.5</v>
      </c>
      <c r="C31" s="13">
        <f t="shared" si="1"/>
        <v>14.3</v>
      </c>
      <c r="D31" s="32"/>
      <c r="E31" s="14" t="s">
        <v>9</v>
      </c>
      <c r="F31" s="15">
        <v>10360</v>
      </c>
      <c r="G31" s="13">
        <v>197.3</v>
      </c>
      <c r="H31" s="50">
        <v>3</v>
      </c>
      <c r="I31" s="51">
        <f>C41-C30+4.6</f>
        <v>14.899999999999999</v>
      </c>
    </row>
    <row r="32" spans="1:9" ht="60" x14ac:dyDescent="0.25">
      <c r="A32" s="7" t="s">
        <v>1</v>
      </c>
      <c r="B32" s="8">
        <v>6</v>
      </c>
      <c r="C32" s="8">
        <f t="shared" si="1"/>
        <v>15.8</v>
      </c>
      <c r="D32" s="30" t="s">
        <v>218</v>
      </c>
      <c r="E32" s="6" t="s">
        <v>195</v>
      </c>
      <c r="F32" s="10">
        <v>10592</v>
      </c>
      <c r="G32" s="8">
        <v>198.8</v>
      </c>
      <c r="H32" s="45"/>
      <c r="I32" s="48"/>
    </row>
    <row r="33" spans="1:9" x14ac:dyDescent="0.25">
      <c r="A33" s="7" t="s">
        <v>1</v>
      </c>
      <c r="B33" s="8">
        <v>6.3</v>
      </c>
      <c r="C33" s="8">
        <f t="shared" si="1"/>
        <v>16.100000000000001</v>
      </c>
      <c r="D33" s="30"/>
      <c r="E33" s="9" t="s">
        <v>10</v>
      </c>
      <c r="F33" s="10">
        <v>10615</v>
      </c>
      <c r="G33" s="8">
        <v>199.1</v>
      </c>
      <c r="H33" s="45"/>
      <c r="I33" s="48"/>
    </row>
    <row r="34" spans="1:9" x14ac:dyDescent="0.25">
      <c r="A34" s="7" t="s">
        <v>1</v>
      </c>
      <c r="B34" s="8">
        <v>7.6</v>
      </c>
      <c r="C34" s="8">
        <f t="shared" si="1"/>
        <v>17.399999999999999</v>
      </c>
      <c r="D34" s="30"/>
      <c r="E34" s="9" t="s">
        <v>11</v>
      </c>
      <c r="F34" s="10">
        <v>10830</v>
      </c>
      <c r="G34" s="8">
        <v>200.4</v>
      </c>
      <c r="H34" s="45"/>
      <c r="I34" s="48"/>
    </row>
    <row r="35" spans="1:9" x14ac:dyDescent="0.25">
      <c r="A35" s="7" t="s">
        <v>1</v>
      </c>
      <c r="B35" s="8">
        <v>7.9</v>
      </c>
      <c r="C35" s="8">
        <f t="shared" si="1"/>
        <v>17.700000000000003</v>
      </c>
      <c r="D35" s="30"/>
      <c r="E35" s="9" t="s">
        <v>12</v>
      </c>
      <c r="F35" s="10">
        <v>10959</v>
      </c>
      <c r="G35" s="8">
        <v>200.7</v>
      </c>
      <c r="H35" s="45"/>
      <c r="I35" s="48"/>
    </row>
    <row r="36" spans="1:9" x14ac:dyDescent="0.25">
      <c r="A36" s="7" t="s">
        <v>1</v>
      </c>
      <c r="B36" s="8">
        <v>9</v>
      </c>
      <c r="C36" s="8">
        <f t="shared" si="1"/>
        <v>18.8</v>
      </c>
      <c r="D36" s="30"/>
      <c r="E36" s="9" t="s">
        <v>14</v>
      </c>
      <c r="F36" s="10">
        <v>11496</v>
      </c>
      <c r="G36" s="8">
        <v>201.8</v>
      </c>
      <c r="H36" s="45"/>
      <c r="I36" s="48"/>
    </row>
    <row r="37" spans="1:9" x14ac:dyDescent="0.25">
      <c r="A37" s="7" t="s">
        <v>1</v>
      </c>
      <c r="B37" s="8">
        <v>9.4</v>
      </c>
      <c r="C37" s="8">
        <f t="shared" si="1"/>
        <v>19.200000000000003</v>
      </c>
      <c r="D37" s="30"/>
      <c r="E37" s="9" t="s">
        <v>13</v>
      </c>
      <c r="F37" s="10">
        <v>11776</v>
      </c>
      <c r="G37" s="8">
        <v>202.2</v>
      </c>
      <c r="H37" s="45"/>
      <c r="I37" s="48"/>
    </row>
    <row r="38" spans="1:9" x14ac:dyDescent="0.25">
      <c r="A38" s="7" t="s">
        <v>1</v>
      </c>
      <c r="B38" s="8">
        <v>10.199999999999999</v>
      </c>
      <c r="C38" s="8">
        <f t="shared" si="1"/>
        <v>20</v>
      </c>
      <c r="D38" s="30" t="s">
        <v>211</v>
      </c>
      <c r="E38" s="9" t="s">
        <v>15</v>
      </c>
      <c r="F38" s="10">
        <v>12588</v>
      </c>
      <c r="G38" s="8">
        <v>203</v>
      </c>
      <c r="H38" s="45"/>
      <c r="I38" s="48"/>
    </row>
    <row r="39" spans="1:9" ht="30" x14ac:dyDescent="0.25">
      <c r="A39" s="7" t="s">
        <v>1</v>
      </c>
      <c r="B39" s="8">
        <v>12.3</v>
      </c>
      <c r="C39" s="8">
        <f t="shared" si="1"/>
        <v>22.1</v>
      </c>
      <c r="D39" s="30"/>
      <c r="E39" s="9" t="s">
        <v>16</v>
      </c>
      <c r="F39" s="10">
        <v>11155</v>
      </c>
      <c r="G39" s="8">
        <v>205.1</v>
      </c>
      <c r="H39" s="45"/>
      <c r="I39" s="48"/>
    </row>
    <row r="40" spans="1:9" x14ac:dyDescent="0.25">
      <c r="A40" s="7" t="s">
        <v>1</v>
      </c>
      <c r="B40" s="8">
        <v>13.4</v>
      </c>
      <c r="C40" s="8">
        <f t="shared" si="1"/>
        <v>23.200000000000003</v>
      </c>
      <c r="D40" s="30"/>
      <c r="E40" s="9" t="s">
        <v>17</v>
      </c>
      <c r="F40" s="10">
        <v>11230</v>
      </c>
      <c r="G40" s="8">
        <v>206.2</v>
      </c>
      <c r="H40" s="45"/>
      <c r="I40" s="48"/>
    </row>
    <row r="41" spans="1:9" ht="45.75" thickBot="1" x14ac:dyDescent="0.3">
      <c r="A41" s="17" t="s">
        <v>1</v>
      </c>
      <c r="B41" s="18">
        <v>14.2</v>
      </c>
      <c r="C41" s="18">
        <f t="shared" si="1"/>
        <v>24</v>
      </c>
      <c r="D41" s="31" t="s">
        <v>206</v>
      </c>
      <c r="E41" s="19" t="s">
        <v>215</v>
      </c>
      <c r="F41" s="20">
        <v>11031</v>
      </c>
      <c r="G41" s="18">
        <v>207</v>
      </c>
      <c r="H41" s="46"/>
      <c r="I41" s="49"/>
    </row>
    <row r="42" spans="1:9" x14ac:dyDescent="0.25">
      <c r="A42" s="12" t="s">
        <v>1</v>
      </c>
      <c r="B42" s="13">
        <v>14.4</v>
      </c>
      <c r="C42" s="13">
        <f t="shared" si="1"/>
        <v>24.200000000000003</v>
      </c>
      <c r="D42" s="32"/>
      <c r="E42" s="14" t="s">
        <v>17</v>
      </c>
      <c r="F42" s="15">
        <v>11088</v>
      </c>
      <c r="G42" s="13">
        <v>207.2</v>
      </c>
      <c r="H42" s="44">
        <v>4</v>
      </c>
      <c r="I42" s="54">
        <f>C60-C41</f>
        <v>15.100000000000001</v>
      </c>
    </row>
    <row r="43" spans="1:9" x14ac:dyDescent="0.25">
      <c r="A43" s="7" t="s">
        <v>1</v>
      </c>
      <c r="B43" s="8">
        <v>15.8</v>
      </c>
      <c r="C43" s="8">
        <f t="shared" si="1"/>
        <v>25.6</v>
      </c>
      <c r="D43" s="30"/>
      <c r="E43" s="9" t="s">
        <v>17</v>
      </c>
      <c r="F43" s="10">
        <v>11414</v>
      </c>
      <c r="G43" s="8">
        <v>208.6</v>
      </c>
      <c r="H43" s="45"/>
      <c r="I43" s="45"/>
    </row>
    <row r="44" spans="1:9" x14ac:dyDescent="0.25">
      <c r="A44" s="7" t="s">
        <v>1</v>
      </c>
      <c r="B44" s="8">
        <v>17.399999999999999</v>
      </c>
      <c r="C44" s="8">
        <f t="shared" si="1"/>
        <v>27.2</v>
      </c>
      <c r="D44" s="30"/>
      <c r="E44" s="9" t="s">
        <v>18</v>
      </c>
      <c r="F44" s="10">
        <v>10875</v>
      </c>
      <c r="G44" s="8">
        <v>210.2</v>
      </c>
      <c r="H44" s="45"/>
      <c r="I44" s="45"/>
    </row>
    <row r="45" spans="1:9" x14ac:dyDescent="0.25">
      <c r="A45" s="7" t="s">
        <v>1</v>
      </c>
      <c r="B45" s="8">
        <v>18</v>
      </c>
      <c r="C45" s="8">
        <f t="shared" si="1"/>
        <v>27.8</v>
      </c>
      <c r="D45" s="30"/>
      <c r="E45" s="9" t="s">
        <v>17</v>
      </c>
      <c r="F45" s="10">
        <v>10661</v>
      </c>
      <c r="G45" s="8">
        <v>210.8</v>
      </c>
      <c r="H45" s="45"/>
      <c r="I45" s="45"/>
    </row>
    <row r="46" spans="1:9" x14ac:dyDescent="0.25">
      <c r="A46" s="7" t="s">
        <v>1</v>
      </c>
      <c r="B46" s="8">
        <v>19</v>
      </c>
      <c r="C46" s="8">
        <f t="shared" si="1"/>
        <v>28.8</v>
      </c>
      <c r="D46" s="30"/>
      <c r="E46" s="9" t="s">
        <v>19</v>
      </c>
      <c r="F46" s="10">
        <v>10007</v>
      </c>
      <c r="G46" s="8">
        <v>211.8</v>
      </c>
      <c r="H46" s="45"/>
      <c r="I46" s="45"/>
    </row>
    <row r="47" spans="1:9" x14ac:dyDescent="0.25">
      <c r="A47" s="7" t="s">
        <v>1</v>
      </c>
      <c r="B47" s="8">
        <v>19.8</v>
      </c>
      <c r="C47" s="8">
        <f t="shared" si="1"/>
        <v>29.6</v>
      </c>
      <c r="D47" s="30"/>
      <c r="E47" s="9" t="s">
        <v>20</v>
      </c>
      <c r="F47" s="10">
        <v>9926</v>
      </c>
      <c r="G47" s="8">
        <v>212.6</v>
      </c>
      <c r="H47" s="45"/>
      <c r="I47" s="45"/>
    </row>
    <row r="48" spans="1:9" x14ac:dyDescent="0.25">
      <c r="A48" s="7" t="s">
        <v>1</v>
      </c>
      <c r="B48" s="8">
        <v>19.899999999999999</v>
      </c>
      <c r="C48" s="8">
        <f t="shared" si="1"/>
        <v>29.7</v>
      </c>
      <c r="D48" s="30"/>
      <c r="E48" s="9" t="s">
        <v>21</v>
      </c>
      <c r="F48" s="10">
        <v>9897</v>
      </c>
      <c r="G48" s="8">
        <v>212.7</v>
      </c>
      <c r="H48" s="45"/>
      <c r="I48" s="45"/>
    </row>
    <row r="49" spans="1:9" x14ac:dyDescent="0.25">
      <c r="A49" s="7" t="s">
        <v>1</v>
      </c>
      <c r="B49" s="8">
        <v>21</v>
      </c>
      <c r="C49" s="8">
        <f t="shared" si="1"/>
        <v>30.8</v>
      </c>
      <c r="D49" s="30"/>
      <c r="E49" s="9" t="s">
        <v>22</v>
      </c>
      <c r="F49" s="10">
        <v>9847</v>
      </c>
      <c r="G49" s="8">
        <v>213.8</v>
      </c>
      <c r="H49" s="45"/>
      <c r="I49" s="45"/>
    </row>
    <row r="50" spans="1:9" x14ac:dyDescent="0.25">
      <c r="A50" s="7" t="s">
        <v>1</v>
      </c>
      <c r="B50" s="8">
        <v>21.1</v>
      </c>
      <c r="C50" s="8">
        <f t="shared" si="1"/>
        <v>30.900000000000002</v>
      </c>
      <c r="D50" s="30"/>
      <c r="E50" s="9" t="s">
        <v>219</v>
      </c>
      <c r="F50" s="10">
        <v>9836</v>
      </c>
      <c r="G50" s="8">
        <v>213.9</v>
      </c>
      <c r="H50" s="45"/>
      <c r="I50" s="45"/>
    </row>
    <row r="51" spans="1:9" x14ac:dyDescent="0.25">
      <c r="A51" s="7" t="s">
        <v>1</v>
      </c>
      <c r="B51" s="8">
        <v>21.3</v>
      </c>
      <c r="C51" s="8">
        <f t="shared" si="1"/>
        <v>31.1</v>
      </c>
      <c r="D51" s="30" t="s">
        <v>208</v>
      </c>
      <c r="E51" s="9" t="s">
        <v>23</v>
      </c>
      <c r="F51" s="10">
        <v>9830</v>
      </c>
      <c r="G51" s="8">
        <v>214.1</v>
      </c>
      <c r="H51" s="45"/>
      <c r="I51" s="45"/>
    </row>
    <row r="52" spans="1:9" x14ac:dyDescent="0.25">
      <c r="A52" s="7" t="s">
        <v>1</v>
      </c>
      <c r="B52" s="8">
        <v>22</v>
      </c>
      <c r="C52" s="8">
        <f t="shared" si="1"/>
        <v>31.8</v>
      </c>
      <c r="D52" s="30"/>
      <c r="E52" s="9" t="s">
        <v>24</v>
      </c>
      <c r="F52" s="10">
        <v>9938</v>
      </c>
      <c r="G52" s="8">
        <v>214.8</v>
      </c>
      <c r="H52" s="45"/>
      <c r="I52" s="45"/>
    </row>
    <row r="53" spans="1:9" x14ac:dyDescent="0.25">
      <c r="A53" s="7" t="s">
        <v>1</v>
      </c>
      <c r="B53" s="8">
        <v>23.1</v>
      </c>
      <c r="C53" s="8">
        <f t="shared" si="1"/>
        <v>32.900000000000006</v>
      </c>
      <c r="D53" s="30"/>
      <c r="E53" s="9" t="s">
        <v>24</v>
      </c>
      <c r="F53" s="10">
        <v>10142</v>
      </c>
      <c r="G53" s="8">
        <v>215.9</v>
      </c>
      <c r="H53" s="45"/>
      <c r="I53" s="45"/>
    </row>
    <row r="54" spans="1:9" ht="30" x14ac:dyDescent="0.25">
      <c r="A54" s="7" t="s">
        <v>1</v>
      </c>
      <c r="B54" s="8">
        <v>24.6</v>
      </c>
      <c r="C54" s="8">
        <f t="shared" si="1"/>
        <v>34.400000000000006</v>
      </c>
      <c r="D54" s="30"/>
      <c r="E54" s="9" t="s">
        <v>25</v>
      </c>
      <c r="F54" s="10">
        <v>10583</v>
      </c>
      <c r="G54" s="8">
        <v>217.4</v>
      </c>
      <c r="H54" s="45"/>
      <c r="I54" s="45"/>
    </row>
    <row r="55" spans="1:9" x14ac:dyDescent="0.25">
      <c r="A55" s="7" t="s">
        <v>1</v>
      </c>
      <c r="B55" s="8">
        <v>25.1</v>
      </c>
      <c r="C55" s="8">
        <f t="shared" si="1"/>
        <v>34.900000000000006</v>
      </c>
      <c r="D55" s="30"/>
      <c r="E55" s="9" t="s">
        <v>26</v>
      </c>
      <c r="F55" s="10">
        <v>10660</v>
      </c>
      <c r="G55" s="8">
        <v>217.9</v>
      </c>
      <c r="H55" s="45"/>
      <c r="I55" s="45"/>
    </row>
    <row r="56" spans="1:9" x14ac:dyDescent="0.25">
      <c r="A56" s="7" t="s">
        <v>1</v>
      </c>
      <c r="B56" s="8">
        <v>25.2</v>
      </c>
      <c r="C56" s="8">
        <f t="shared" si="1"/>
        <v>35</v>
      </c>
      <c r="D56" s="30"/>
      <c r="E56" s="9" t="s">
        <v>27</v>
      </c>
      <c r="F56" s="10">
        <v>10701</v>
      </c>
      <c r="G56" s="8">
        <v>218</v>
      </c>
      <c r="H56" s="45"/>
      <c r="I56" s="45"/>
    </row>
    <row r="57" spans="1:9" ht="30" x14ac:dyDescent="0.25">
      <c r="A57" s="7" t="s">
        <v>2</v>
      </c>
      <c r="B57" s="8">
        <v>0</v>
      </c>
      <c r="C57" s="8">
        <f>C56</f>
        <v>35</v>
      </c>
      <c r="D57" s="30"/>
      <c r="E57" s="9" t="s">
        <v>125</v>
      </c>
      <c r="F57" s="10">
        <v>10701</v>
      </c>
      <c r="G57" s="8">
        <v>218</v>
      </c>
      <c r="H57" s="45"/>
      <c r="I57" s="45"/>
    </row>
    <row r="58" spans="1:9" x14ac:dyDescent="0.25">
      <c r="A58" s="7" t="s">
        <v>2</v>
      </c>
      <c r="B58" s="8">
        <v>0.1</v>
      </c>
      <c r="C58" s="8">
        <f>$C$57+B58</f>
        <v>35.1</v>
      </c>
      <c r="D58" s="30"/>
      <c r="E58" s="9" t="s">
        <v>26</v>
      </c>
      <c r="F58" s="10">
        <v>10703</v>
      </c>
      <c r="G58" s="8">
        <v>218.1</v>
      </c>
      <c r="H58" s="45"/>
      <c r="I58" s="45"/>
    </row>
    <row r="59" spans="1:9" x14ac:dyDescent="0.25">
      <c r="A59" s="7" t="s">
        <v>2</v>
      </c>
      <c r="B59" s="8">
        <v>1.6</v>
      </c>
      <c r="C59" s="8">
        <f t="shared" ref="C59:C68" si="2">$C$57+B59</f>
        <v>36.6</v>
      </c>
      <c r="D59" s="30"/>
      <c r="E59" s="9" t="s">
        <v>126</v>
      </c>
      <c r="F59" s="10">
        <v>10734</v>
      </c>
      <c r="G59" s="8">
        <v>219.6</v>
      </c>
      <c r="H59" s="45"/>
      <c r="I59" s="45"/>
    </row>
    <row r="60" spans="1:9" ht="15.75" thickBot="1" x14ac:dyDescent="0.3">
      <c r="A60" s="17" t="s">
        <v>2</v>
      </c>
      <c r="B60" s="18">
        <v>4.0999999999999996</v>
      </c>
      <c r="C60" s="18">
        <f t="shared" si="2"/>
        <v>39.1</v>
      </c>
      <c r="D60" s="31" t="s">
        <v>206</v>
      </c>
      <c r="E60" s="19" t="s">
        <v>191</v>
      </c>
      <c r="F60" s="20">
        <v>10404</v>
      </c>
      <c r="G60" s="18">
        <v>222.1</v>
      </c>
      <c r="H60" s="46"/>
      <c r="I60" s="46"/>
    </row>
    <row r="61" spans="1:9" x14ac:dyDescent="0.25">
      <c r="A61" s="12" t="s">
        <v>2</v>
      </c>
      <c r="B61" s="13">
        <v>4.7</v>
      </c>
      <c r="C61" s="13">
        <f t="shared" si="2"/>
        <v>39.700000000000003</v>
      </c>
      <c r="D61" s="32"/>
      <c r="E61" s="14" t="s">
        <v>127</v>
      </c>
      <c r="F61" s="15">
        <v>10621</v>
      </c>
      <c r="G61" s="13">
        <v>222.7</v>
      </c>
      <c r="H61" s="44">
        <v>5</v>
      </c>
      <c r="I61" s="54">
        <f>C79-C60</f>
        <v>15.899999999999999</v>
      </c>
    </row>
    <row r="62" spans="1:9" x14ac:dyDescent="0.25">
      <c r="A62" s="7" t="s">
        <v>2</v>
      </c>
      <c r="B62" s="8">
        <v>6.6</v>
      </c>
      <c r="C62" s="8">
        <f t="shared" si="2"/>
        <v>41.6</v>
      </c>
      <c r="D62" s="30"/>
      <c r="E62" s="9" t="s">
        <v>24</v>
      </c>
      <c r="F62" s="10">
        <v>11697</v>
      </c>
      <c r="G62" s="8">
        <v>224.6</v>
      </c>
      <c r="H62" s="45"/>
      <c r="I62" s="45"/>
    </row>
    <row r="63" spans="1:9" x14ac:dyDescent="0.25">
      <c r="A63" s="7" t="s">
        <v>2</v>
      </c>
      <c r="B63" s="8">
        <v>6.7</v>
      </c>
      <c r="C63" s="8">
        <f t="shared" si="2"/>
        <v>41.7</v>
      </c>
      <c r="D63" s="30"/>
      <c r="E63" s="9" t="s">
        <v>128</v>
      </c>
      <c r="F63" s="10">
        <v>11756</v>
      </c>
      <c r="G63" s="8">
        <v>224.7</v>
      </c>
      <c r="H63" s="45"/>
      <c r="I63" s="45"/>
    </row>
    <row r="64" spans="1:9" x14ac:dyDescent="0.25">
      <c r="A64" s="7" t="s">
        <v>2</v>
      </c>
      <c r="B64" s="8">
        <v>8.1</v>
      </c>
      <c r="C64" s="8">
        <f t="shared" si="2"/>
        <v>43.1</v>
      </c>
      <c r="D64" s="30" t="s">
        <v>211</v>
      </c>
      <c r="E64" s="9" t="s">
        <v>129</v>
      </c>
      <c r="F64" s="10">
        <v>12108</v>
      </c>
      <c r="G64" s="8">
        <v>226.1</v>
      </c>
      <c r="H64" s="45"/>
      <c r="I64" s="45"/>
    </row>
    <row r="65" spans="1:9" x14ac:dyDescent="0.25">
      <c r="A65" s="7" t="s">
        <v>2</v>
      </c>
      <c r="B65" s="8">
        <v>9</v>
      </c>
      <c r="C65" s="8">
        <f t="shared" si="2"/>
        <v>44</v>
      </c>
      <c r="D65" s="30"/>
      <c r="E65" s="9" t="s">
        <v>130</v>
      </c>
      <c r="F65" s="10">
        <v>11524</v>
      </c>
      <c r="G65" s="8">
        <v>227</v>
      </c>
      <c r="H65" s="45"/>
      <c r="I65" s="45"/>
    </row>
    <row r="66" spans="1:9" x14ac:dyDescent="0.25">
      <c r="A66" s="7" t="s">
        <v>2</v>
      </c>
      <c r="B66" s="8">
        <v>9.1</v>
      </c>
      <c r="C66" s="8">
        <f t="shared" si="2"/>
        <v>44.1</v>
      </c>
      <c r="D66" s="30" t="s">
        <v>214</v>
      </c>
      <c r="E66" s="9" t="s">
        <v>24</v>
      </c>
      <c r="F66" s="10">
        <v>11461</v>
      </c>
      <c r="G66" s="8">
        <v>227.1</v>
      </c>
      <c r="H66" s="45"/>
      <c r="I66" s="45"/>
    </row>
    <row r="67" spans="1:9" ht="36" customHeight="1" x14ac:dyDescent="0.25">
      <c r="A67" s="7" t="s">
        <v>2</v>
      </c>
      <c r="B67" s="8">
        <v>9.4</v>
      </c>
      <c r="C67" s="8">
        <f t="shared" si="2"/>
        <v>44.4</v>
      </c>
      <c r="D67" s="30"/>
      <c r="E67" s="9" t="s">
        <v>24</v>
      </c>
      <c r="F67" s="10">
        <v>11220</v>
      </c>
      <c r="G67" s="8">
        <v>227.4</v>
      </c>
      <c r="H67" s="45"/>
      <c r="I67" s="45"/>
    </row>
    <row r="68" spans="1:9" ht="30" x14ac:dyDescent="0.25">
      <c r="A68" s="7" t="s">
        <v>2</v>
      </c>
      <c r="B68" s="8">
        <v>10.3</v>
      </c>
      <c r="C68" s="8">
        <f t="shared" si="2"/>
        <v>45.3</v>
      </c>
      <c r="D68" s="30"/>
      <c r="E68" s="9" t="s">
        <v>131</v>
      </c>
      <c r="F68" s="10">
        <v>10858</v>
      </c>
      <c r="G68" s="8">
        <v>228.3</v>
      </c>
      <c r="H68" s="45"/>
      <c r="I68" s="45"/>
    </row>
    <row r="69" spans="1:9" ht="30" x14ac:dyDescent="0.25">
      <c r="A69" s="7" t="s">
        <v>3</v>
      </c>
      <c r="B69" s="8">
        <v>0</v>
      </c>
      <c r="C69" s="8">
        <f>C68</f>
        <v>45.3</v>
      </c>
      <c r="D69" s="30"/>
      <c r="E69" s="9" t="s">
        <v>28</v>
      </c>
      <c r="F69" s="10">
        <v>10858</v>
      </c>
      <c r="G69" s="8">
        <v>228.3</v>
      </c>
      <c r="H69" s="45"/>
      <c r="I69" s="45"/>
    </row>
    <row r="70" spans="1:9" x14ac:dyDescent="0.25">
      <c r="A70" s="7" t="s">
        <v>3</v>
      </c>
      <c r="B70" s="8">
        <v>0.4</v>
      </c>
      <c r="C70" s="8">
        <f>$C$69+B70</f>
        <v>45.699999999999996</v>
      </c>
      <c r="D70" s="30" t="s">
        <v>208</v>
      </c>
      <c r="E70" s="9" t="s">
        <v>29</v>
      </c>
      <c r="F70" s="10">
        <v>10990</v>
      </c>
      <c r="G70" s="8">
        <v>228.7</v>
      </c>
      <c r="H70" s="45"/>
      <c r="I70" s="45"/>
    </row>
    <row r="71" spans="1:9" ht="30" x14ac:dyDescent="0.25">
      <c r="A71" s="7" t="s">
        <v>3</v>
      </c>
      <c r="B71" s="8">
        <v>1</v>
      </c>
      <c r="C71" s="8">
        <f t="shared" ref="C71:C88" si="3">$C$69+B71</f>
        <v>46.3</v>
      </c>
      <c r="D71" s="30"/>
      <c r="E71" s="9" t="s">
        <v>30</v>
      </c>
      <c r="F71" s="10">
        <v>10983</v>
      </c>
      <c r="G71" s="8">
        <v>229.3</v>
      </c>
      <c r="H71" s="45"/>
      <c r="I71" s="45"/>
    </row>
    <row r="72" spans="1:9" x14ac:dyDescent="0.25">
      <c r="A72" s="7" t="s">
        <v>3</v>
      </c>
      <c r="B72" s="8">
        <v>2.2000000000000002</v>
      </c>
      <c r="C72" s="8">
        <f t="shared" si="3"/>
        <v>47.5</v>
      </c>
      <c r="D72" s="30"/>
      <c r="E72" s="9" t="s">
        <v>31</v>
      </c>
      <c r="F72" s="10">
        <v>11550</v>
      </c>
      <c r="G72" s="8">
        <v>230.5</v>
      </c>
      <c r="H72" s="45"/>
      <c r="I72" s="45"/>
    </row>
    <row r="73" spans="1:9" x14ac:dyDescent="0.25">
      <c r="A73" s="7" t="s">
        <v>3</v>
      </c>
      <c r="B73" s="8">
        <v>3.9</v>
      </c>
      <c r="C73" s="8">
        <f t="shared" si="3"/>
        <v>49.199999999999996</v>
      </c>
      <c r="D73" s="30" t="s">
        <v>211</v>
      </c>
      <c r="E73" s="9" t="s">
        <v>32</v>
      </c>
      <c r="F73" s="10">
        <v>12163</v>
      </c>
      <c r="G73" s="8">
        <v>232.2</v>
      </c>
      <c r="H73" s="45"/>
      <c r="I73" s="45"/>
    </row>
    <row r="74" spans="1:9" ht="30" x14ac:dyDescent="0.25">
      <c r="A74" s="7" t="s">
        <v>3</v>
      </c>
      <c r="B74" s="8">
        <v>6.1</v>
      </c>
      <c r="C74" s="8">
        <f t="shared" si="3"/>
        <v>51.4</v>
      </c>
      <c r="D74" s="30"/>
      <c r="E74" s="9" t="s">
        <v>33</v>
      </c>
      <c r="F74" s="10">
        <v>11070</v>
      </c>
      <c r="G74" s="8">
        <v>234.4</v>
      </c>
      <c r="H74" s="45"/>
      <c r="I74" s="45"/>
    </row>
    <row r="75" spans="1:9" x14ac:dyDescent="0.25">
      <c r="A75" s="7" t="s">
        <v>3</v>
      </c>
      <c r="B75" s="8">
        <v>6.4</v>
      </c>
      <c r="C75" s="8">
        <f t="shared" si="3"/>
        <v>51.699999999999996</v>
      </c>
      <c r="D75" s="30"/>
      <c r="E75" s="9" t="s">
        <v>34</v>
      </c>
      <c r="F75" s="10">
        <v>11113</v>
      </c>
      <c r="G75" s="8">
        <v>234.7</v>
      </c>
      <c r="H75" s="45"/>
      <c r="I75" s="45"/>
    </row>
    <row r="76" spans="1:9" x14ac:dyDescent="0.25">
      <c r="A76" s="7" t="s">
        <v>3</v>
      </c>
      <c r="B76" s="8">
        <v>7.8</v>
      </c>
      <c r="C76" s="8">
        <f t="shared" si="3"/>
        <v>53.099999999999994</v>
      </c>
      <c r="D76" s="30" t="s">
        <v>208</v>
      </c>
      <c r="E76" s="9" t="s">
        <v>24</v>
      </c>
      <c r="F76" s="10">
        <v>11726</v>
      </c>
      <c r="G76" s="8">
        <v>236.1</v>
      </c>
      <c r="H76" s="45"/>
      <c r="I76" s="45"/>
    </row>
    <row r="77" spans="1:9" x14ac:dyDescent="0.25">
      <c r="A77" s="7" t="s">
        <v>3</v>
      </c>
      <c r="B77" s="8">
        <v>8.6999999999999993</v>
      </c>
      <c r="C77" s="8">
        <f t="shared" si="3"/>
        <v>54</v>
      </c>
      <c r="D77" s="30" t="s">
        <v>211</v>
      </c>
      <c r="E77" s="9" t="s">
        <v>35</v>
      </c>
      <c r="F77" s="10">
        <v>12100</v>
      </c>
      <c r="G77" s="8">
        <v>237</v>
      </c>
      <c r="H77" s="45"/>
      <c r="I77" s="45"/>
    </row>
    <row r="78" spans="1:9" x14ac:dyDescent="0.25">
      <c r="A78" s="7" t="s">
        <v>3</v>
      </c>
      <c r="B78" s="8">
        <v>9</v>
      </c>
      <c r="C78" s="8">
        <f t="shared" si="3"/>
        <v>54.3</v>
      </c>
      <c r="D78" s="30"/>
      <c r="E78" s="9" t="s">
        <v>36</v>
      </c>
      <c r="F78" s="10">
        <v>11954</v>
      </c>
      <c r="G78" s="8">
        <v>237.3</v>
      </c>
      <c r="H78" s="45"/>
      <c r="I78" s="45"/>
    </row>
    <row r="79" spans="1:9" ht="15.75" thickBot="1" x14ac:dyDescent="0.3">
      <c r="A79" s="17" t="s">
        <v>3</v>
      </c>
      <c r="B79" s="18">
        <v>9.6999999999999993</v>
      </c>
      <c r="C79" s="18">
        <f t="shared" si="3"/>
        <v>55</v>
      </c>
      <c r="D79" s="31" t="s">
        <v>211</v>
      </c>
      <c r="E79" s="19" t="s">
        <v>44</v>
      </c>
      <c r="F79" s="20">
        <v>12326</v>
      </c>
      <c r="G79" s="18">
        <v>238</v>
      </c>
      <c r="H79" s="46"/>
      <c r="I79" s="46"/>
    </row>
    <row r="80" spans="1:9" x14ac:dyDescent="0.25">
      <c r="A80" s="12" t="s">
        <v>3</v>
      </c>
      <c r="B80" s="13">
        <v>10.199999999999999</v>
      </c>
      <c r="C80" s="13">
        <f t="shared" si="3"/>
        <v>55.5</v>
      </c>
      <c r="D80" s="32" t="s">
        <v>214</v>
      </c>
      <c r="E80" s="14" t="s">
        <v>37</v>
      </c>
      <c r="F80" s="15">
        <v>12048</v>
      </c>
      <c r="G80" s="13">
        <v>238.5</v>
      </c>
      <c r="H80" s="44">
        <v>6</v>
      </c>
      <c r="I80" s="47">
        <f>C98-C79+2</f>
        <v>13.400000000000006</v>
      </c>
    </row>
    <row r="81" spans="1:9" x14ac:dyDescent="0.25">
      <c r="A81" s="7" t="s">
        <v>3</v>
      </c>
      <c r="B81" s="8">
        <v>10.6</v>
      </c>
      <c r="C81" s="8">
        <f t="shared" si="3"/>
        <v>55.9</v>
      </c>
      <c r="D81" s="30"/>
      <c r="E81" s="9" t="s">
        <v>24</v>
      </c>
      <c r="F81" s="10">
        <v>11971</v>
      </c>
      <c r="G81" s="8">
        <v>238.9</v>
      </c>
      <c r="H81" s="45"/>
      <c r="I81" s="48"/>
    </row>
    <row r="82" spans="1:9" ht="30" x14ac:dyDescent="0.25">
      <c r="A82" s="7" t="s">
        <v>3</v>
      </c>
      <c r="B82" s="8">
        <v>11</v>
      </c>
      <c r="C82" s="8">
        <f t="shared" si="3"/>
        <v>56.3</v>
      </c>
      <c r="D82" s="30"/>
      <c r="E82" s="9" t="s">
        <v>38</v>
      </c>
      <c r="F82" s="10">
        <v>11925</v>
      </c>
      <c r="G82" s="8">
        <v>239.3</v>
      </c>
      <c r="H82" s="45"/>
      <c r="I82" s="48"/>
    </row>
    <row r="83" spans="1:9" x14ac:dyDescent="0.25">
      <c r="A83" s="7" t="s">
        <v>3</v>
      </c>
      <c r="B83" s="8">
        <v>11.4</v>
      </c>
      <c r="C83" s="8">
        <f t="shared" si="3"/>
        <v>56.699999999999996</v>
      </c>
      <c r="D83" s="30"/>
      <c r="E83" s="9" t="s">
        <v>39</v>
      </c>
      <c r="F83" s="10">
        <v>11556</v>
      </c>
      <c r="G83" s="8">
        <v>239.7</v>
      </c>
      <c r="H83" s="45"/>
      <c r="I83" s="48"/>
    </row>
    <row r="84" spans="1:9" x14ac:dyDescent="0.25">
      <c r="A84" s="7" t="s">
        <v>3</v>
      </c>
      <c r="B84" s="8">
        <v>12.5</v>
      </c>
      <c r="C84" s="8">
        <f t="shared" si="3"/>
        <v>57.8</v>
      </c>
      <c r="D84" s="30" t="s">
        <v>208</v>
      </c>
      <c r="E84" s="9" t="s">
        <v>17</v>
      </c>
      <c r="F84" s="10">
        <v>11342</v>
      </c>
      <c r="G84" s="8">
        <v>240.8</v>
      </c>
      <c r="H84" s="45"/>
      <c r="I84" s="48"/>
    </row>
    <row r="85" spans="1:9" x14ac:dyDescent="0.25">
      <c r="A85" s="7" t="s">
        <v>3</v>
      </c>
      <c r="B85" s="8">
        <v>13.2</v>
      </c>
      <c r="C85" s="8">
        <f t="shared" si="3"/>
        <v>58.5</v>
      </c>
      <c r="D85" s="30"/>
      <c r="E85" s="9" t="s">
        <v>42</v>
      </c>
      <c r="F85" s="10">
        <v>11202</v>
      </c>
      <c r="G85" s="8">
        <v>241.5</v>
      </c>
      <c r="H85" s="45"/>
      <c r="I85" s="48"/>
    </row>
    <row r="86" spans="1:9" x14ac:dyDescent="0.25">
      <c r="A86" s="7" t="s">
        <v>3</v>
      </c>
      <c r="B86" s="8">
        <v>13.8</v>
      </c>
      <c r="C86" s="8">
        <f t="shared" si="3"/>
        <v>59.099999999999994</v>
      </c>
      <c r="D86" s="30"/>
      <c r="E86" s="9" t="s">
        <v>43</v>
      </c>
      <c r="F86" s="10">
        <v>11134</v>
      </c>
      <c r="G86" s="8">
        <v>242.1</v>
      </c>
      <c r="H86" s="45"/>
      <c r="I86" s="48"/>
    </row>
    <row r="87" spans="1:9" x14ac:dyDescent="0.25">
      <c r="A87" s="7" t="s">
        <v>3</v>
      </c>
      <c r="B87" s="8">
        <v>14</v>
      </c>
      <c r="C87" s="8">
        <f t="shared" si="3"/>
        <v>59.3</v>
      </c>
      <c r="D87" s="30"/>
      <c r="E87" s="9" t="s">
        <v>40</v>
      </c>
      <c r="F87" s="10">
        <v>11063</v>
      </c>
      <c r="G87" s="8">
        <v>242.3</v>
      </c>
      <c r="H87" s="45"/>
      <c r="I87" s="48"/>
    </row>
    <row r="88" spans="1:9" x14ac:dyDescent="0.25">
      <c r="A88" s="7" t="s">
        <v>3</v>
      </c>
      <c r="B88" s="8">
        <v>14.2</v>
      </c>
      <c r="C88" s="8">
        <f t="shared" si="3"/>
        <v>59.5</v>
      </c>
      <c r="D88" s="30"/>
      <c r="E88" s="9" t="s">
        <v>41</v>
      </c>
      <c r="F88" s="10">
        <v>11048</v>
      </c>
      <c r="G88" s="8">
        <v>242.5</v>
      </c>
      <c r="H88" s="45"/>
      <c r="I88" s="48"/>
    </row>
    <row r="89" spans="1:9" x14ac:dyDescent="0.25">
      <c r="A89" s="7" t="s">
        <v>4</v>
      </c>
      <c r="B89" s="8">
        <v>0</v>
      </c>
      <c r="C89" s="8">
        <f>C88</f>
        <v>59.5</v>
      </c>
      <c r="D89" s="30"/>
      <c r="E89" s="9" t="s">
        <v>132</v>
      </c>
      <c r="F89" s="10">
        <v>11048</v>
      </c>
      <c r="G89" s="11">
        <v>242.5</v>
      </c>
      <c r="H89" s="45"/>
      <c r="I89" s="48"/>
    </row>
    <row r="90" spans="1:9" x14ac:dyDescent="0.25">
      <c r="A90" s="7" t="s">
        <v>4</v>
      </c>
      <c r="B90" s="8">
        <v>1.6</v>
      </c>
      <c r="C90" s="8">
        <f>$C$89+B90</f>
        <v>61.1</v>
      </c>
      <c r="D90" s="30"/>
      <c r="E90" s="9" t="s">
        <v>133</v>
      </c>
      <c r="F90" s="10">
        <v>11636</v>
      </c>
      <c r="G90" s="11">
        <v>244.1</v>
      </c>
      <c r="H90" s="45"/>
      <c r="I90" s="48"/>
    </row>
    <row r="91" spans="1:9" x14ac:dyDescent="0.25">
      <c r="A91" s="7" t="s">
        <v>4</v>
      </c>
      <c r="B91" s="8">
        <v>2.2000000000000002</v>
      </c>
      <c r="C91" s="8">
        <f t="shared" ref="C91:C125" si="4">$C$89+B91</f>
        <v>61.7</v>
      </c>
      <c r="D91" s="30" t="s">
        <v>208</v>
      </c>
      <c r="E91" s="9" t="s">
        <v>134</v>
      </c>
      <c r="F91" s="10">
        <v>11701</v>
      </c>
      <c r="G91" s="11">
        <v>244.7</v>
      </c>
      <c r="H91" s="45"/>
      <c r="I91" s="48"/>
    </row>
    <row r="92" spans="1:9" x14ac:dyDescent="0.25">
      <c r="A92" s="7" t="s">
        <v>4</v>
      </c>
      <c r="B92" s="8">
        <v>2.7</v>
      </c>
      <c r="C92" s="8">
        <f t="shared" si="4"/>
        <v>62.2</v>
      </c>
      <c r="D92" s="30" t="s">
        <v>211</v>
      </c>
      <c r="E92" s="9" t="s">
        <v>45</v>
      </c>
      <c r="F92" s="10">
        <v>12105</v>
      </c>
      <c r="G92" s="8">
        <v>245.2</v>
      </c>
      <c r="H92" s="45"/>
      <c r="I92" s="48"/>
    </row>
    <row r="93" spans="1:9" x14ac:dyDescent="0.25">
      <c r="A93" s="7" t="s">
        <v>4</v>
      </c>
      <c r="B93" s="8">
        <v>3.3</v>
      </c>
      <c r="C93" s="8">
        <f t="shared" si="4"/>
        <v>62.8</v>
      </c>
      <c r="D93" s="30"/>
      <c r="E93" s="9" t="s">
        <v>46</v>
      </c>
      <c r="F93" s="10">
        <v>11628</v>
      </c>
      <c r="G93" s="8">
        <v>245.8</v>
      </c>
      <c r="H93" s="45"/>
      <c r="I93" s="48"/>
    </row>
    <row r="94" spans="1:9" x14ac:dyDescent="0.25">
      <c r="A94" s="7" t="s">
        <v>4</v>
      </c>
      <c r="B94" s="8">
        <v>4.0999999999999996</v>
      </c>
      <c r="C94" s="8">
        <f t="shared" si="4"/>
        <v>63.6</v>
      </c>
      <c r="D94" s="30"/>
      <c r="E94" s="9" t="s">
        <v>17</v>
      </c>
      <c r="F94" s="10">
        <v>11270</v>
      </c>
      <c r="G94" s="8">
        <v>246.6</v>
      </c>
      <c r="H94" s="45"/>
      <c r="I94" s="48"/>
    </row>
    <row r="95" spans="1:9" x14ac:dyDescent="0.25">
      <c r="A95" s="7" t="s">
        <v>4</v>
      </c>
      <c r="B95" s="8">
        <v>4.5999999999999996</v>
      </c>
      <c r="C95" s="8">
        <f t="shared" si="4"/>
        <v>64.099999999999994</v>
      </c>
      <c r="D95" s="30"/>
      <c r="E95" s="9" t="s">
        <v>135</v>
      </c>
      <c r="F95" s="10">
        <v>11206</v>
      </c>
      <c r="G95" s="8">
        <v>247.1</v>
      </c>
      <c r="H95" s="45"/>
      <c r="I95" s="48"/>
    </row>
    <row r="96" spans="1:9" x14ac:dyDescent="0.25">
      <c r="A96" s="7" t="s">
        <v>4</v>
      </c>
      <c r="B96" s="8">
        <v>5.7</v>
      </c>
      <c r="C96" s="8">
        <f t="shared" si="4"/>
        <v>65.2</v>
      </c>
      <c r="D96" s="30"/>
      <c r="E96" s="9" t="s">
        <v>48</v>
      </c>
      <c r="F96" s="10">
        <v>10874</v>
      </c>
      <c r="G96" s="8">
        <v>248.2</v>
      </c>
      <c r="H96" s="45"/>
      <c r="I96" s="48"/>
    </row>
    <row r="97" spans="1:9" x14ac:dyDescent="0.25">
      <c r="A97" s="7" t="s">
        <v>4</v>
      </c>
      <c r="B97" s="8">
        <v>6.7</v>
      </c>
      <c r="C97" s="8">
        <f t="shared" si="4"/>
        <v>66.2</v>
      </c>
      <c r="D97" s="30"/>
      <c r="E97" s="9" t="s">
        <v>47</v>
      </c>
      <c r="F97" s="10">
        <v>10519</v>
      </c>
      <c r="G97" s="8">
        <v>249.2</v>
      </c>
      <c r="H97" s="45"/>
      <c r="I97" s="48"/>
    </row>
    <row r="98" spans="1:9" ht="45.75" thickBot="1" x14ac:dyDescent="0.3">
      <c r="A98" s="17" t="s">
        <v>4</v>
      </c>
      <c r="B98" s="18">
        <v>6.9</v>
      </c>
      <c r="C98" s="18">
        <f t="shared" si="4"/>
        <v>66.400000000000006</v>
      </c>
      <c r="D98" s="31" t="s">
        <v>221</v>
      </c>
      <c r="E98" s="19" t="s">
        <v>197</v>
      </c>
      <c r="F98" s="20">
        <v>10428</v>
      </c>
      <c r="G98" s="18">
        <v>249.4</v>
      </c>
      <c r="H98" s="46"/>
      <c r="I98" s="49"/>
    </row>
    <row r="99" spans="1:9" x14ac:dyDescent="0.25">
      <c r="A99" s="12" t="s">
        <v>4</v>
      </c>
      <c r="B99" s="13">
        <v>7</v>
      </c>
      <c r="C99" s="13">
        <f t="shared" si="4"/>
        <v>66.5</v>
      </c>
      <c r="D99" s="32"/>
      <c r="E99" s="14" t="s">
        <v>136</v>
      </c>
      <c r="F99" s="15">
        <v>10435</v>
      </c>
      <c r="G99" s="16">
        <v>249.5</v>
      </c>
      <c r="H99" s="44">
        <v>7</v>
      </c>
      <c r="I99" s="47">
        <f>C124-C98+2</f>
        <v>14.699999999999989</v>
      </c>
    </row>
    <row r="100" spans="1:9" x14ac:dyDescent="0.25">
      <c r="A100" s="7" t="s">
        <v>4</v>
      </c>
      <c r="B100" s="8">
        <v>7.5</v>
      </c>
      <c r="C100" s="8">
        <f t="shared" si="4"/>
        <v>67</v>
      </c>
      <c r="D100" s="30"/>
      <c r="E100" s="9" t="s">
        <v>137</v>
      </c>
      <c r="F100" s="10">
        <v>10819</v>
      </c>
      <c r="G100" s="11">
        <v>250</v>
      </c>
      <c r="H100" s="45"/>
      <c r="I100" s="48"/>
    </row>
    <row r="101" spans="1:9" x14ac:dyDescent="0.25">
      <c r="A101" s="7" t="s">
        <v>4</v>
      </c>
      <c r="B101" s="8">
        <v>7.6</v>
      </c>
      <c r="C101" s="8">
        <f t="shared" si="4"/>
        <v>67.099999999999994</v>
      </c>
      <c r="D101" s="30"/>
      <c r="E101" s="9" t="s">
        <v>138</v>
      </c>
      <c r="F101" s="10">
        <v>10819</v>
      </c>
      <c r="G101" s="11">
        <v>250.1</v>
      </c>
      <c r="H101" s="45"/>
      <c r="I101" s="48"/>
    </row>
    <row r="102" spans="1:9" x14ac:dyDescent="0.25">
      <c r="A102" s="7" t="s">
        <v>4</v>
      </c>
      <c r="B102" s="8">
        <v>7.8</v>
      </c>
      <c r="C102" s="8">
        <f t="shared" si="4"/>
        <v>67.3</v>
      </c>
      <c r="D102" s="30"/>
      <c r="E102" s="9" t="s">
        <v>139</v>
      </c>
      <c r="F102" s="10">
        <v>10897</v>
      </c>
      <c r="G102" s="11">
        <v>250.3</v>
      </c>
      <c r="H102" s="45"/>
      <c r="I102" s="48"/>
    </row>
    <row r="103" spans="1:9" x14ac:dyDescent="0.25">
      <c r="A103" s="7" t="s">
        <v>4</v>
      </c>
      <c r="B103" s="8">
        <v>7.9</v>
      </c>
      <c r="C103" s="8">
        <f t="shared" si="4"/>
        <v>67.400000000000006</v>
      </c>
      <c r="D103" s="30"/>
      <c r="E103" s="9" t="s">
        <v>140</v>
      </c>
      <c r="F103" s="10">
        <v>10943</v>
      </c>
      <c r="G103" s="11">
        <v>250.4</v>
      </c>
      <c r="H103" s="45"/>
      <c r="I103" s="48"/>
    </row>
    <row r="104" spans="1:9" x14ac:dyDescent="0.25">
      <c r="A104" s="7" t="s">
        <v>4</v>
      </c>
      <c r="B104" s="8">
        <v>9</v>
      </c>
      <c r="C104" s="8">
        <f t="shared" si="4"/>
        <v>68.5</v>
      </c>
      <c r="D104" s="30" t="s">
        <v>208</v>
      </c>
      <c r="E104" s="9" t="s">
        <v>223</v>
      </c>
      <c r="F104" s="10">
        <v>11470</v>
      </c>
      <c r="G104" s="11">
        <v>251.5</v>
      </c>
      <c r="H104" s="45"/>
      <c r="I104" s="48"/>
    </row>
    <row r="105" spans="1:9" x14ac:dyDescent="0.25">
      <c r="A105" s="7" t="s">
        <v>4</v>
      </c>
      <c r="B105" s="8">
        <v>9.6</v>
      </c>
      <c r="C105" s="8">
        <f t="shared" si="4"/>
        <v>69.099999999999994</v>
      </c>
      <c r="D105" s="30"/>
      <c r="E105" s="9" t="s">
        <v>141</v>
      </c>
      <c r="F105" s="10">
        <v>11922</v>
      </c>
      <c r="G105" s="11">
        <v>252.1</v>
      </c>
      <c r="H105" s="45"/>
      <c r="I105" s="48"/>
    </row>
    <row r="106" spans="1:9" x14ac:dyDescent="0.25">
      <c r="A106" s="7" t="s">
        <v>4</v>
      </c>
      <c r="B106" s="8">
        <v>10.3</v>
      </c>
      <c r="C106" s="8">
        <f t="shared" si="4"/>
        <v>69.8</v>
      </c>
      <c r="D106" s="30" t="s">
        <v>211</v>
      </c>
      <c r="E106" s="9" t="s">
        <v>142</v>
      </c>
      <c r="F106" s="10">
        <v>12472</v>
      </c>
      <c r="G106" s="11">
        <v>252.8</v>
      </c>
      <c r="H106" s="45"/>
      <c r="I106" s="48"/>
    </row>
    <row r="107" spans="1:9" x14ac:dyDescent="0.25">
      <c r="A107" s="7" t="s">
        <v>4</v>
      </c>
      <c r="B107" s="8">
        <v>11.1</v>
      </c>
      <c r="C107" s="8">
        <f t="shared" si="4"/>
        <v>70.599999999999994</v>
      </c>
      <c r="D107" s="30"/>
      <c r="E107" s="9" t="s">
        <v>143</v>
      </c>
      <c r="F107" s="10">
        <v>12515</v>
      </c>
      <c r="G107" s="11">
        <v>253.6</v>
      </c>
      <c r="H107" s="45"/>
      <c r="I107" s="48"/>
    </row>
    <row r="108" spans="1:9" x14ac:dyDescent="0.25">
      <c r="A108" s="7" t="s">
        <v>4</v>
      </c>
      <c r="B108" s="8">
        <v>11.6</v>
      </c>
      <c r="C108" s="8">
        <f t="shared" si="4"/>
        <v>71.099999999999994</v>
      </c>
      <c r="D108" s="30"/>
      <c r="E108" s="9" t="s">
        <v>144</v>
      </c>
      <c r="F108" s="10">
        <v>12258</v>
      </c>
      <c r="G108" s="11">
        <v>254.1</v>
      </c>
      <c r="H108" s="45"/>
      <c r="I108" s="48"/>
    </row>
    <row r="109" spans="1:9" x14ac:dyDescent="0.25">
      <c r="A109" s="7" t="s">
        <v>4</v>
      </c>
      <c r="B109" s="8">
        <v>12.4</v>
      </c>
      <c r="C109" s="8">
        <f t="shared" si="4"/>
        <v>71.900000000000006</v>
      </c>
      <c r="D109" s="30"/>
      <c r="E109" s="9" t="s">
        <v>145</v>
      </c>
      <c r="F109" s="10">
        <v>12074</v>
      </c>
      <c r="G109" s="11">
        <v>254.9</v>
      </c>
      <c r="H109" s="45"/>
      <c r="I109" s="48"/>
    </row>
    <row r="110" spans="1:9" x14ac:dyDescent="0.25">
      <c r="A110" s="7" t="s">
        <v>4</v>
      </c>
      <c r="B110" s="8">
        <v>13.1</v>
      </c>
      <c r="C110" s="8">
        <f t="shared" si="4"/>
        <v>72.599999999999994</v>
      </c>
      <c r="D110" s="30"/>
      <c r="E110" s="9" t="s">
        <v>49</v>
      </c>
      <c r="F110" s="10">
        <v>11741</v>
      </c>
      <c r="G110" s="8">
        <v>255.6</v>
      </c>
      <c r="H110" s="45"/>
      <c r="I110" s="48"/>
    </row>
    <row r="111" spans="1:9" x14ac:dyDescent="0.25">
      <c r="A111" s="7" t="s">
        <v>4</v>
      </c>
      <c r="B111" s="8">
        <v>13.9</v>
      </c>
      <c r="C111" s="8">
        <f t="shared" si="4"/>
        <v>73.400000000000006</v>
      </c>
      <c r="D111" s="30"/>
      <c r="E111" s="9" t="s">
        <v>50</v>
      </c>
      <c r="F111" s="10">
        <v>11638</v>
      </c>
      <c r="G111" s="8">
        <v>256.39999999999998</v>
      </c>
      <c r="H111" s="45"/>
      <c r="I111" s="48"/>
    </row>
    <row r="112" spans="1:9" x14ac:dyDescent="0.25">
      <c r="A112" s="7" t="s">
        <v>4</v>
      </c>
      <c r="B112" s="8">
        <v>14.2</v>
      </c>
      <c r="C112" s="8">
        <f t="shared" si="4"/>
        <v>73.7</v>
      </c>
      <c r="D112" s="30"/>
      <c r="E112" s="9" t="s">
        <v>146</v>
      </c>
      <c r="F112" s="10">
        <v>11494</v>
      </c>
      <c r="G112" s="8">
        <v>256.7</v>
      </c>
      <c r="H112" s="45"/>
      <c r="I112" s="48"/>
    </row>
    <row r="113" spans="1:9" x14ac:dyDescent="0.25">
      <c r="A113" s="7" t="s">
        <v>4</v>
      </c>
      <c r="B113" s="8">
        <v>14.7</v>
      </c>
      <c r="C113" s="8">
        <f t="shared" si="4"/>
        <v>74.2</v>
      </c>
      <c r="D113" s="30"/>
      <c r="E113" s="9" t="s">
        <v>51</v>
      </c>
      <c r="F113" s="10">
        <v>11773</v>
      </c>
      <c r="G113" s="8">
        <v>257.2</v>
      </c>
      <c r="H113" s="45"/>
      <c r="I113" s="48"/>
    </row>
    <row r="114" spans="1:9" x14ac:dyDescent="0.25">
      <c r="A114" s="7" t="s">
        <v>4</v>
      </c>
      <c r="B114" s="8">
        <v>15.5</v>
      </c>
      <c r="C114" s="8">
        <f t="shared" si="4"/>
        <v>75</v>
      </c>
      <c r="D114" s="30"/>
      <c r="E114" s="9" t="s">
        <v>52</v>
      </c>
      <c r="F114" s="10">
        <v>11517</v>
      </c>
      <c r="G114" s="8">
        <v>258</v>
      </c>
      <c r="H114" s="45"/>
      <c r="I114" s="48"/>
    </row>
    <row r="115" spans="1:9" x14ac:dyDescent="0.25">
      <c r="A115" s="7" t="s">
        <v>4</v>
      </c>
      <c r="B115" s="8">
        <v>15.6</v>
      </c>
      <c r="C115" s="8">
        <f t="shared" si="4"/>
        <v>75.099999999999994</v>
      </c>
      <c r="D115" s="30"/>
      <c r="E115" s="9" t="s">
        <v>53</v>
      </c>
      <c r="F115" s="10">
        <v>11463</v>
      </c>
      <c r="G115" s="8">
        <v>258.10000000000002</v>
      </c>
      <c r="H115" s="45"/>
      <c r="I115" s="48"/>
    </row>
    <row r="116" spans="1:9" x14ac:dyDescent="0.25">
      <c r="A116" s="7" t="s">
        <v>4</v>
      </c>
      <c r="B116" s="8">
        <v>15.7</v>
      </c>
      <c r="C116" s="8">
        <f t="shared" si="4"/>
        <v>75.2</v>
      </c>
      <c r="D116" s="30"/>
      <c r="E116" s="9" t="s">
        <v>54</v>
      </c>
      <c r="F116" s="10">
        <v>11410</v>
      </c>
      <c r="G116" s="8">
        <v>258.2</v>
      </c>
      <c r="H116" s="45"/>
      <c r="I116" s="48"/>
    </row>
    <row r="117" spans="1:9" x14ac:dyDescent="0.25">
      <c r="A117" s="7" t="s">
        <v>4</v>
      </c>
      <c r="B117" s="8">
        <v>15.8</v>
      </c>
      <c r="C117" s="8">
        <f t="shared" si="4"/>
        <v>75.3</v>
      </c>
      <c r="D117" s="30"/>
      <c r="E117" s="9" t="s">
        <v>55</v>
      </c>
      <c r="F117" s="10">
        <v>11356</v>
      </c>
      <c r="G117" s="8">
        <v>258.3</v>
      </c>
      <c r="H117" s="45"/>
      <c r="I117" s="48"/>
    </row>
    <row r="118" spans="1:9" x14ac:dyDescent="0.25">
      <c r="A118" s="7" t="s">
        <v>4</v>
      </c>
      <c r="B118" s="8">
        <v>16</v>
      </c>
      <c r="C118" s="8">
        <f t="shared" si="4"/>
        <v>75.5</v>
      </c>
      <c r="D118" s="30"/>
      <c r="E118" s="9" t="s">
        <v>56</v>
      </c>
      <c r="F118" s="10">
        <v>11386</v>
      </c>
      <c r="G118" s="8">
        <v>258.5</v>
      </c>
      <c r="H118" s="45"/>
      <c r="I118" s="48"/>
    </row>
    <row r="119" spans="1:9" x14ac:dyDescent="0.25">
      <c r="A119" s="7" t="s">
        <v>4</v>
      </c>
      <c r="B119" s="8">
        <v>17.399999999999999</v>
      </c>
      <c r="C119" s="8">
        <f t="shared" si="4"/>
        <v>76.900000000000006</v>
      </c>
      <c r="D119" s="30"/>
      <c r="E119" s="9" t="s">
        <v>57</v>
      </c>
      <c r="F119" s="10">
        <v>11260</v>
      </c>
      <c r="G119" s="8">
        <v>259.89999999999998</v>
      </c>
      <c r="H119" s="45"/>
      <c r="I119" s="48"/>
    </row>
    <row r="120" spans="1:9" ht="30" x14ac:dyDescent="0.25">
      <c r="A120" s="7" t="s">
        <v>4</v>
      </c>
      <c r="B120" s="8">
        <v>17.7</v>
      </c>
      <c r="C120" s="8">
        <f t="shared" si="4"/>
        <v>77.2</v>
      </c>
      <c r="D120" s="30" t="s">
        <v>208</v>
      </c>
      <c r="E120" s="9" t="s">
        <v>222</v>
      </c>
      <c r="F120" s="10">
        <v>11300</v>
      </c>
      <c r="G120" s="11">
        <v>260.2</v>
      </c>
      <c r="H120" s="45"/>
      <c r="I120" s="48"/>
    </row>
    <row r="121" spans="1:9" x14ac:dyDescent="0.25">
      <c r="A121" s="7" t="s">
        <v>4</v>
      </c>
      <c r="B121" s="8">
        <v>17.899999999999999</v>
      </c>
      <c r="C121" s="8">
        <f t="shared" si="4"/>
        <v>77.400000000000006</v>
      </c>
      <c r="D121" s="30"/>
      <c r="E121" s="9" t="s">
        <v>147</v>
      </c>
      <c r="F121" s="10">
        <v>11378</v>
      </c>
      <c r="G121" s="11">
        <v>260.39999999999998</v>
      </c>
      <c r="H121" s="45"/>
      <c r="I121" s="48"/>
    </row>
    <row r="122" spans="1:9" x14ac:dyDescent="0.25">
      <c r="A122" s="7" t="s">
        <v>4</v>
      </c>
      <c r="B122" s="8">
        <v>18.600000000000001</v>
      </c>
      <c r="C122" s="8">
        <f t="shared" si="4"/>
        <v>78.099999999999994</v>
      </c>
      <c r="D122" s="30"/>
      <c r="E122" s="9" t="s">
        <v>148</v>
      </c>
      <c r="F122" s="10">
        <v>11383</v>
      </c>
      <c r="G122" s="11">
        <v>261.10000000000002</v>
      </c>
      <c r="H122" s="45"/>
      <c r="I122" s="48"/>
    </row>
    <row r="123" spans="1:9" x14ac:dyDescent="0.25">
      <c r="A123" s="7" t="s">
        <v>4</v>
      </c>
      <c r="B123" s="8">
        <v>19.2</v>
      </c>
      <c r="C123" s="8">
        <f t="shared" si="4"/>
        <v>78.7</v>
      </c>
      <c r="D123" s="30"/>
      <c r="E123" s="9" t="s">
        <v>58</v>
      </c>
      <c r="F123" s="10">
        <v>11909</v>
      </c>
      <c r="G123" s="8">
        <v>265.10000000000002</v>
      </c>
      <c r="H123" s="45"/>
      <c r="I123" s="48"/>
    </row>
    <row r="124" spans="1:9" ht="15.75" thickBot="1" x14ac:dyDescent="0.3">
      <c r="A124" s="17" t="s">
        <v>4</v>
      </c>
      <c r="B124" s="18">
        <v>19.600000000000001</v>
      </c>
      <c r="C124" s="18">
        <f t="shared" si="4"/>
        <v>79.099999999999994</v>
      </c>
      <c r="D124" s="31"/>
      <c r="E124" s="19" t="s">
        <v>59</v>
      </c>
      <c r="F124" s="20">
        <v>11616</v>
      </c>
      <c r="G124" s="18">
        <v>261.7</v>
      </c>
      <c r="H124" s="46"/>
      <c r="I124" s="49"/>
    </row>
    <row r="125" spans="1:9" ht="60" x14ac:dyDescent="0.25">
      <c r="A125" s="12" t="s">
        <v>4</v>
      </c>
      <c r="B125" s="13">
        <v>22.6</v>
      </c>
      <c r="C125" s="13">
        <f t="shared" si="4"/>
        <v>82.1</v>
      </c>
      <c r="D125" s="32"/>
      <c r="E125" s="14" t="s">
        <v>228</v>
      </c>
      <c r="F125" s="15">
        <v>11658</v>
      </c>
      <c r="G125" s="13">
        <v>262.10000000000002</v>
      </c>
      <c r="H125" s="44">
        <v>8</v>
      </c>
      <c r="I125" s="54">
        <f>C148-C124</f>
        <v>19.800000000000011</v>
      </c>
    </row>
    <row r="126" spans="1:9" ht="30" x14ac:dyDescent="0.25">
      <c r="A126" s="7" t="s">
        <v>60</v>
      </c>
      <c r="B126" s="8">
        <v>8.6</v>
      </c>
      <c r="C126" s="8">
        <f>C125</f>
        <v>82.1</v>
      </c>
      <c r="D126" s="30" t="s">
        <v>211</v>
      </c>
      <c r="E126" s="9" t="s">
        <v>225</v>
      </c>
      <c r="F126" s="10">
        <v>11908</v>
      </c>
      <c r="G126" s="11">
        <v>261.10000000000002</v>
      </c>
      <c r="H126" s="45"/>
      <c r="I126" s="45"/>
    </row>
    <row r="127" spans="1:9" ht="30" x14ac:dyDescent="0.25">
      <c r="A127" s="7" t="s">
        <v>60</v>
      </c>
      <c r="B127" s="8">
        <v>8.1999999999999993</v>
      </c>
      <c r="C127" s="8">
        <f>C126+(B126-B127)</f>
        <v>82.5</v>
      </c>
      <c r="D127" s="30" t="s">
        <v>208</v>
      </c>
      <c r="E127" s="9" t="s">
        <v>226</v>
      </c>
      <c r="F127" s="10">
        <v>11450</v>
      </c>
      <c r="G127" s="11">
        <v>260.7</v>
      </c>
      <c r="H127" s="45"/>
      <c r="I127" s="45"/>
    </row>
    <row r="128" spans="1:9" x14ac:dyDescent="0.25">
      <c r="A128" s="7" t="s">
        <v>60</v>
      </c>
      <c r="B128" s="8">
        <v>5</v>
      </c>
      <c r="C128" s="8">
        <f>C127+(B127-B128)</f>
        <v>85.7</v>
      </c>
      <c r="D128" s="30"/>
      <c r="E128" s="9" t="s">
        <v>153</v>
      </c>
      <c r="F128" s="10">
        <v>10180</v>
      </c>
      <c r="G128" s="8">
        <v>257.5</v>
      </c>
      <c r="H128" s="45"/>
      <c r="I128" s="45"/>
    </row>
    <row r="129" spans="1:9" x14ac:dyDescent="0.25">
      <c r="A129" s="7" t="s">
        <v>60</v>
      </c>
      <c r="B129" s="8">
        <v>4.2</v>
      </c>
      <c r="C129" s="8">
        <f t="shared" ref="C129:C192" si="5">C128+(B128-B129)</f>
        <v>86.5</v>
      </c>
      <c r="D129" s="30"/>
      <c r="E129" s="9" t="s">
        <v>154</v>
      </c>
      <c r="F129" s="10">
        <v>9900</v>
      </c>
      <c r="G129" s="8">
        <v>256.7</v>
      </c>
      <c r="H129" s="45"/>
      <c r="I129" s="45"/>
    </row>
    <row r="130" spans="1:9" x14ac:dyDescent="0.25">
      <c r="A130" s="7" t="s">
        <v>60</v>
      </c>
      <c r="B130" s="8">
        <v>3.3</v>
      </c>
      <c r="C130" s="8">
        <f t="shared" si="5"/>
        <v>87.4</v>
      </c>
      <c r="D130" s="30"/>
      <c r="E130" s="9" t="s">
        <v>153</v>
      </c>
      <c r="F130" s="10">
        <v>9699</v>
      </c>
      <c r="G130" s="11">
        <v>255.8</v>
      </c>
      <c r="H130" s="45"/>
      <c r="I130" s="45"/>
    </row>
    <row r="131" spans="1:9" ht="45" x14ac:dyDescent="0.25">
      <c r="A131" s="7" t="s">
        <v>60</v>
      </c>
      <c r="B131" s="8">
        <v>2.8</v>
      </c>
      <c r="C131" s="8">
        <f t="shared" si="5"/>
        <v>87.9</v>
      </c>
      <c r="D131" s="30" t="s">
        <v>208</v>
      </c>
      <c r="E131" s="9" t="s">
        <v>227</v>
      </c>
      <c r="F131" s="10">
        <v>9551</v>
      </c>
      <c r="G131" s="11">
        <v>255.3</v>
      </c>
      <c r="H131" s="45"/>
      <c r="I131" s="45"/>
    </row>
    <row r="132" spans="1:9" x14ac:dyDescent="0.25">
      <c r="A132" s="7" t="s">
        <v>60</v>
      </c>
      <c r="B132" s="8">
        <v>2.7</v>
      </c>
      <c r="C132" s="8">
        <f t="shared" si="5"/>
        <v>88</v>
      </c>
      <c r="D132" s="30"/>
      <c r="E132" s="9" t="s">
        <v>152</v>
      </c>
      <c r="F132" s="10">
        <v>9553</v>
      </c>
      <c r="G132" s="11">
        <v>255.2</v>
      </c>
      <c r="H132" s="45"/>
      <c r="I132" s="45"/>
    </row>
    <row r="133" spans="1:9" x14ac:dyDescent="0.25">
      <c r="A133" s="7" t="s">
        <v>60</v>
      </c>
      <c r="B133" s="8">
        <v>0.8</v>
      </c>
      <c r="C133" s="8">
        <f t="shared" si="5"/>
        <v>89.9</v>
      </c>
      <c r="D133" s="30"/>
      <c r="E133" s="9" t="s">
        <v>151</v>
      </c>
      <c r="F133" s="10">
        <v>8960</v>
      </c>
      <c r="G133" s="11">
        <v>253.3</v>
      </c>
      <c r="H133" s="45"/>
      <c r="I133" s="45"/>
    </row>
    <row r="134" spans="1:9" x14ac:dyDescent="0.25">
      <c r="A134" s="7" t="s">
        <v>60</v>
      </c>
      <c r="B134" s="8">
        <v>0.2</v>
      </c>
      <c r="C134" s="8">
        <f t="shared" si="5"/>
        <v>90.5</v>
      </c>
      <c r="D134" s="30"/>
      <c r="E134" s="9" t="s">
        <v>150</v>
      </c>
      <c r="F134" s="10">
        <v>8830</v>
      </c>
      <c r="G134" s="8">
        <v>252.7</v>
      </c>
      <c r="H134" s="45"/>
      <c r="I134" s="45"/>
    </row>
    <row r="135" spans="1:9" x14ac:dyDescent="0.25">
      <c r="A135" s="7" t="s">
        <v>60</v>
      </c>
      <c r="B135" s="8">
        <v>0</v>
      </c>
      <c r="C135" s="8">
        <f t="shared" si="5"/>
        <v>90.7</v>
      </c>
      <c r="D135" s="30"/>
      <c r="E135" s="9" t="s">
        <v>149</v>
      </c>
      <c r="F135" s="10">
        <v>8861</v>
      </c>
      <c r="G135" s="11">
        <v>252.5</v>
      </c>
      <c r="H135" s="45"/>
      <c r="I135" s="45"/>
    </row>
    <row r="136" spans="1:9" x14ac:dyDescent="0.25">
      <c r="A136" s="7" t="s">
        <v>61</v>
      </c>
      <c r="B136" s="11">
        <v>20.399999999999999</v>
      </c>
      <c r="C136" s="8">
        <f>C135</f>
        <v>90.7</v>
      </c>
      <c r="D136" s="30"/>
      <c r="E136" s="9" t="s">
        <v>149</v>
      </c>
      <c r="F136" s="10">
        <v>8861</v>
      </c>
      <c r="G136" s="8">
        <v>252.5</v>
      </c>
      <c r="H136" s="45"/>
      <c r="I136" s="45"/>
    </row>
    <row r="137" spans="1:9" x14ac:dyDescent="0.25">
      <c r="A137" s="7" t="s">
        <v>61</v>
      </c>
      <c r="B137" s="11">
        <v>20.2</v>
      </c>
      <c r="C137" s="8">
        <f t="shared" si="5"/>
        <v>90.9</v>
      </c>
      <c r="D137" s="30"/>
      <c r="E137" s="9" t="s">
        <v>177</v>
      </c>
      <c r="F137" s="10">
        <v>8960</v>
      </c>
      <c r="G137" s="8">
        <v>252.3</v>
      </c>
      <c r="H137" s="45"/>
      <c r="I137" s="45"/>
    </row>
    <row r="138" spans="1:9" x14ac:dyDescent="0.25">
      <c r="A138" s="7" t="s">
        <v>61</v>
      </c>
      <c r="B138" s="11">
        <v>19.8</v>
      </c>
      <c r="C138" s="8">
        <f t="shared" si="5"/>
        <v>91.300000000000011</v>
      </c>
      <c r="D138" s="30"/>
      <c r="E138" s="9" t="s">
        <v>176</v>
      </c>
      <c r="F138" s="10">
        <v>9316</v>
      </c>
      <c r="G138" s="8">
        <v>251.9</v>
      </c>
      <c r="H138" s="45"/>
      <c r="I138" s="45"/>
    </row>
    <row r="139" spans="1:9" x14ac:dyDescent="0.25">
      <c r="A139" s="7" t="s">
        <v>61</v>
      </c>
      <c r="B139" s="11">
        <v>19.5</v>
      </c>
      <c r="C139" s="8">
        <f t="shared" si="5"/>
        <v>91.600000000000009</v>
      </c>
      <c r="D139" s="30"/>
      <c r="E139" s="9" t="s">
        <v>175</v>
      </c>
      <c r="F139" s="10">
        <v>9210</v>
      </c>
      <c r="G139" s="11">
        <v>251.6</v>
      </c>
      <c r="H139" s="45"/>
      <c r="I139" s="45"/>
    </row>
    <row r="140" spans="1:9" x14ac:dyDescent="0.25">
      <c r="A140" s="7" t="s">
        <v>61</v>
      </c>
      <c r="B140" s="11">
        <v>18</v>
      </c>
      <c r="C140" s="8">
        <f t="shared" si="5"/>
        <v>93.100000000000009</v>
      </c>
      <c r="D140" s="30"/>
      <c r="E140" s="9" t="s">
        <v>174</v>
      </c>
      <c r="F140" s="10">
        <v>9442</v>
      </c>
      <c r="G140" s="11">
        <v>250.1</v>
      </c>
      <c r="H140" s="45"/>
      <c r="I140" s="45"/>
    </row>
    <row r="141" spans="1:9" x14ac:dyDescent="0.25">
      <c r="A141" s="7" t="s">
        <v>61</v>
      </c>
      <c r="B141" s="11">
        <v>17.5</v>
      </c>
      <c r="C141" s="8">
        <f t="shared" si="5"/>
        <v>93.600000000000009</v>
      </c>
      <c r="D141" s="30" t="s">
        <v>208</v>
      </c>
      <c r="E141" s="9" t="s">
        <v>224</v>
      </c>
      <c r="F141" s="10">
        <v>9575</v>
      </c>
      <c r="G141" s="8">
        <v>249.6</v>
      </c>
      <c r="H141" s="45"/>
      <c r="I141" s="45"/>
    </row>
    <row r="142" spans="1:9" x14ac:dyDescent="0.25">
      <c r="A142" s="7" t="s">
        <v>61</v>
      </c>
      <c r="B142" s="11">
        <v>16.7</v>
      </c>
      <c r="C142" s="8">
        <f t="shared" si="5"/>
        <v>94.4</v>
      </c>
      <c r="D142" s="30"/>
      <c r="E142" s="9" t="s">
        <v>173</v>
      </c>
      <c r="F142" s="10">
        <v>9743</v>
      </c>
      <c r="G142" s="11">
        <v>248.8</v>
      </c>
      <c r="H142" s="45"/>
      <c r="I142" s="45"/>
    </row>
    <row r="143" spans="1:9" ht="30" x14ac:dyDescent="0.25">
      <c r="A143" s="7" t="s">
        <v>61</v>
      </c>
      <c r="B143" s="11">
        <v>15.2</v>
      </c>
      <c r="C143" s="8">
        <f t="shared" si="5"/>
        <v>95.9</v>
      </c>
      <c r="D143" s="30"/>
      <c r="E143" s="9" t="s">
        <v>230</v>
      </c>
      <c r="F143" s="10">
        <v>9133</v>
      </c>
      <c r="G143" s="11">
        <v>247.3</v>
      </c>
      <c r="H143" s="45"/>
      <c r="I143" s="45"/>
    </row>
    <row r="144" spans="1:9" x14ac:dyDescent="0.25">
      <c r="A144" s="7" t="s">
        <v>61</v>
      </c>
      <c r="B144" s="11">
        <v>14.9</v>
      </c>
      <c r="C144" s="8">
        <f t="shared" si="5"/>
        <v>96.2</v>
      </c>
      <c r="D144" s="30"/>
      <c r="E144" s="9" t="s">
        <v>172</v>
      </c>
      <c r="F144" s="10">
        <v>9208</v>
      </c>
      <c r="G144" s="11">
        <v>247</v>
      </c>
      <c r="H144" s="45"/>
      <c r="I144" s="45"/>
    </row>
    <row r="145" spans="1:9" x14ac:dyDescent="0.25">
      <c r="A145" s="7" t="s">
        <v>61</v>
      </c>
      <c r="B145" s="11">
        <v>13.2</v>
      </c>
      <c r="C145" s="8">
        <f t="shared" si="5"/>
        <v>97.9</v>
      </c>
      <c r="D145" s="30"/>
      <c r="E145" s="9" t="s">
        <v>171</v>
      </c>
      <c r="F145" s="10">
        <v>9832</v>
      </c>
      <c r="G145" s="11">
        <v>245.3</v>
      </c>
      <c r="H145" s="45"/>
      <c r="I145" s="45"/>
    </row>
    <row r="146" spans="1:9" x14ac:dyDescent="0.25">
      <c r="A146" s="7" t="s">
        <v>61</v>
      </c>
      <c r="B146" s="8">
        <v>13</v>
      </c>
      <c r="C146" s="8">
        <f t="shared" si="5"/>
        <v>98.100000000000009</v>
      </c>
      <c r="D146" s="30"/>
      <c r="E146" s="9" t="s">
        <v>170</v>
      </c>
      <c r="F146" s="10">
        <v>9812</v>
      </c>
      <c r="G146" s="8">
        <v>245.1</v>
      </c>
      <c r="H146" s="45"/>
      <c r="I146" s="45"/>
    </row>
    <row r="147" spans="1:9" ht="45" x14ac:dyDescent="0.25">
      <c r="A147" s="7" t="s">
        <v>61</v>
      </c>
      <c r="B147" s="8">
        <v>12.7</v>
      </c>
      <c r="C147" s="8">
        <f t="shared" si="5"/>
        <v>98.4</v>
      </c>
      <c r="D147" s="30"/>
      <c r="E147" s="9" t="s">
        <v>229</v>
      </c>
      <c r="F147" s="10">
        <v>9880</v>
      </c>
      <c r="G147" s="11">
        <v>244.8</v>
      </c>
      <c r="H147" s="45"/>
      <c r="I147" s="45"/>
    </row>
    <row r="148" spans="1:9" ht="15.75" thickBot="1" x14ac:dyDescent="0.3">
      <c r="A148" s="17" t="s">
        <v>61</v>
      </c>
      <c r="B148" s="18">
        <v>12.2</v>
      </c>
      <c r="C148" s="18">
        <f t="shared" si="5"/>
        <v>98.9</v>
      </c>
      <c r="D148" s="31" t="s">
        <v>208</v>
      </c>
      <c r="E148" s="19" t="s">
        <v>169</v>
      </c>
      <c r="F148" s="20">
        <v>9833</v>
      </c>
      <c r="G148" s="21">
        <v>244.3</v>
      </c>
      <c r="H148" s="46"/>
      <c r="I148" s="46"/>
    </row>
    <row r="149" spans="1:9" x14ac:dyDescent="0.25">
      <c r="A149" s="12" t="s">
        <v>61</v>
      </c>
      <c r="B149" s="13">
        <v>10</v>
      </c>
      <c r="C149" s="13">
        <f t="shared" si="5"/>
        <v>101.10000000000001</v>
      </c>
      <c r="D149" s="32"/>
      <c r="E149" s="14" t="s">
        <v>168</v>
      </c>
      <c r="F149" s="15">
        <v>9621</v>
      </c>
      <c r="G149" s="16">
        <v>242.1</v>
      </c>
      <c r="H149" s="44">
        <v>9</v>
      </c>
      <c r="I149" s="54">
        <f>C173-C148</f>
        <v>19.09999999999998</v>
      </c>
    </row>
    <row r="150" spans="1:9" x14ac:dyDescent="0.25">
      <c r="A150" s="7" t="s">
        <v>61</v>
      </c>
      <c r="B150" s="8">
        <v>8.6999999999999993</v>
      </c>
      <c r="C150" s="8">
        <f t="shared" si="5"/>
        <v>102.4</v>
      </c>
      <c r="D150" s="30"/>
      <c r="E150" s="9" t="s">
        <v>167</v>
      </c>
      <c r="F150" s="10">
        <v>9757</v>
      </c>
      <c r="G150" s="8">
        <v>240.8</v>
      </c>
      <c r="H150" s="45"/>
      <c r="I150" s="45"/>
    </row>
    <row r="151" spans="1:9" x14ac:dyDescent="0.25">
      <c r="A151" s="7" t="s">
        <v>61</v>
      </c>
      <c r="B151" s="8">
        <v>7</v>
      </c>
      <c r="C151" s="8">
        <f t="shared" si="5"/>
        <v>104.10000000000001</v>
      </c>
      <c r="D151" s="30"/>
      <c r="E151" s="9" t="s">
        <v>166</v>
      </c>
      <c r="F151" s="10">
        <v>9615</v>
      </c>
      <c r="G151" s="11">
        <v>239.1</v>
      </c>
      <c r="H151" s="45"/>
      <c r="I151" s="45"/>
    </row>
    <row r="152" spans="1:9" x14ac:dyDescent="0.25">
      <c r="A152" s="7" t="s">
        <v>61</v>
      </c>
      <c r="B152" s="8">
        <v>6.8</v>
      </c>
      <c r="C152" s="8">
        <f t="shared" si="5"/>
        <v>104.30000000000001</v>
      </c>
      <c r="D152" s="30"/>
      <c r="E152" s="9" t="s">
        <v>165</v>
      </c>
      <c r="F152" s="10">
        <v>9590</v>
      </c>
      <c r="G152" s="8">
        <v>238.9</v>
      </c>
      <c r="H152" s="45"/>
      <c r="I152" s="45"/>
    </row>
    <row r="153" spans="1:9" ht="30" x14ac:dyDescent="0.25">
      <c r="A153" s="7" t="s">
        <v>61</v>
      </c>
      <c r="B153" s="8">
        <v>6.6</v>
      </c>
      <c r="C153" s="8">
        <f t="shared" si="5"/>
        <v>104.50000000000001</v>
      </c>
      <c r="D153" s="30" t="s">
        <v>216</v>
      </c>
      <c r="E153" s="9" t="s">
        <v>233</v>
      </c>
      <c r="F153" s="10">
        <v>9615</v>
      </c>
      <c r="G153" s="11">
        <v>238.7</v>
      </c>
      <c r="H153" s="45"/>
      <c r="I153" s="45"/>
    </row>
    <row r="154" spans="1:9" x14ac:dyDescent="0.25">
      <c r="A154" s="7" t="s">
        <v>61</v>
      </c>
      <c r="B154" s="8">
        <v>6.4</v>
      </c>
      <c r="C154" s="8">
        <f t="shared" si="5"/>
        <v>104.70000000000002</v>
      </c>
      <c r="D154" s="30"/>
      <c r="E154" s="9" t="s">
        <v>164</v>
      </c>
      <c r="F154" s="10">
        <v>9546</v>
      </c>
      <c r="G154" s="11">
        <v>38.5</v>
      </c>
      <c r="H154" s="45"/>
      <c r="I154" s="45"/>
    </row>
    <row r="155" spans="1:9" ht="30" x14ac:dyDescent="0.25">
      <c r="A155" s="7" t="s">
        <v>61</v>
      </c>
      <c r="B155" s="8">
        <v>6.1</v>
      </c>
      <c r="C155" s="8">
        <f t="shared" si="5"/>
        <v>105.00000000000001</v>
      </c>
      <c r="D155" s="30"/>
      <c r="E155" s="9" t="s">
        <v>232</v>
      </c>
      <c r="F155" s="10">
        <v>9664</v>
      </c>
      <c r="G155" s="11">
        <v>238.2</v>
      </c>
      <c r="H155" s="45"/>
      <c r="I155" s="45"/>
    </row>
    <row r="156" spans="1:9" x14ac:dyDescent="0.25">
      <c r="A156" s="7" t="s">
        <v>61</v>
      </c>
      <c r="B156" s="8">
        <v>4.5</v>
      </c>
      <c r="C156" s="8">
        <f t="shared" si="5"/>
        <v>106.60000000000001</v>
      </c>
      <c r="D156" s="30"/>
      <c r="E156" s="9" t="s">
        <v>163</v>
      </c>
      <c r="F156" s="10">
        <v>8963</v>
      </c>
      <c r="G156" s="11">
        <v>236.6</v>
      </c>
      <c r="H156" s="45"/>
      <c r="I156" s="45"/>
    </row>
    <row r="157" spans="1:9" ht="30" x14ac:dyDescent="0.25">
      <c r="A157" s="7" t="s">
        <v>61</v>
      </c>
      <c r="B157" s="8">
        <v>3.9</v>
      </c>
      <c r="C157" s="8">
        <f t="shared" si="5"/>
        <v>107.2</v>
      </c>
      <c r="D157" s="30"/>
      <c r="E157" s="9" t="s">
        <v>162</v>
      </c>
      <c r="F157" s="10">
        <v>8906</v>
      </c>
      <c r="G157" s="11">
        <v>236</v>
      </c>
      <c r="H157" s="45"/>
      <c r="I157" s="45"/>
    </row>
    <row r="158" spans="1:9" x14ac:dyDescent="0.25">
      <c r="A158" s="7" t="s">
        <v>61</v>
      </c>
      <c r="B158" s="8">
        <v>2.4</v>
      </c>
      <c r="C158" s="8">
        <f t="shared" si="5"/>
        <v>108.7</v>
      </c>
      <c r="D158" s="30"/>
      <c r="E158" s="9" t="s">
        <v>161</v>
      </c>
      <c r="F158" s="10">
        <v>8901</v>
      </c>
      <c r="G158" s="11">
        <v>234.5</v>
      </c>
      <c r="H158" s="45"/>
      <c r="I158" s="45"/>
    </row>
    <row r="159" spans="1:9" x14ac:dyDescent="0.25">
      <c r="A159" s="7" t="s">
        <v>61</v>
      </c>
      <c r="B159" s="8">
        <v>2.2000000000000002</v>
      </c>
      <c r="C159" s="8">
        <f t="shared" si="5"/>
        <v>108.9</v>
      </c>
      <c r="D159" s="30" t="s">
        <v>214</v>
      </c>
      <c r="E159" s="9" t="s">
        <v>160</v>
      </c>
      <c r="F159" s="10">
        <v>8920</v>
      </c>
      <c r="G159" s="11">
        <v>234.3</v>
      </c>
      <c r="H159" s="45"/>
      <c r="I159" s="45"/>
    </row>
    <row r="160" spans="1:9" x14ac:dyDescent="0.25">
      <c r="A160" s="7" t="s">
        <v>61</v>
      </c>
      <c r="B160" s="8">
        <v>2.1</v>
      </c>
      <c r="C160" s="8">
        <f t="shared" si="5"/>
        <v>109</v>
      </c>
      <c r="D160" s="30"/>
      <c r="E160" s="9" t="s">
        <v>231</v>
      </c>
      <c r="F160" s="10">
        <v>9021</v>
      </c>
      <c r="G160" s="8">
        <v>234.2</v>
      </c>
      <c r="H160" s="45"/>
      <c r="I160" s="45"/>
    </row>
    <row r="161" spans="1:9" x14ac:dyDescent="0.25">
      <c r="A161" s="7" t="s">
        <v>61</v>
      </c>
      <c r="B161" s="8">
        <v>1.4</v>
      </c>
      <c r="C161" s="8">
        <f t="shared" si="5"/>
        <v>109.7</v>
      </c>
      <c r="D161" s="30" t="s">
        <v>211</v>
      </c>
      <c r="E161" s="9" t="s">
        <v>159</v>
      </c>
      <c r="F161" s="10">
        <v>9310</v>
      </c>
      <c r="G161" s="11">
        <v>233.5</v>
      </c>
      <c r="H161" s="45"/>
      <c r="I161" s="45"/>
    </row>
    <row r="162" spans="1:9" x14ac:dyDescent="0.25">
      <c r="A162" s="7" t="s">
        <v>61</v>
      </c>
      <c r="B162" s="8">
        <v>0.9</v>
      </c>
      <c r="C162" s="8">
        <f t="shared" si="5"/>
        <v>110.2</v>
      </c>
      <c r="D162" s="30"/>
      <c r="E162" s="9" t="s">
        <v>158</v>
      </c>
      <c r="F162" s="10">
        <v>8870</v>
      </c>
      <c r="G162" s="11">
        <v>33</v>
      </c>
      <c r="H162" s="45"/>
      <c r="I162" s="45"/>
    </row>
    <row r="163" spans="1:9" x14ac:dyDescent="0.25">
      <c r="A163" s="7" t="s">
        <v>61</v>
      </c>
      <c r="B163" s="8">
        <v>0.4</v>
      </c>
      <c r="C163" s="8">
        <f t="shared" si="5"/>
        <v>110.7</v>
      </c>
      <c r="D163" s="30"/>
      <c r="E163" s="9" t="s">
        <v>157</v>
      </c>
      <c r="F163" s="10">
        <v>8506</v>
      </c>
      <c r="G163" s="11">
        <v>232.5</v>
      </c>
      <c r="H163" s="45"/>
      <c r="I163" s="45"/>
    </row>
    <row r="164" spans="1:9" x14ac:dyDescent="0.25">
      <c r="A164" s="7" t="s">
        <v>61</v>
      </c>
      <c r="B164" s="8">
        <v>0.1</v>
      </c>
      <c r="C164" s="8">
        <f t="shared" si="5"/>
        <v>111</v>
      </c>
      <c r="D164" s="30"/>
      <c r="E164" s="9" t="s">
        <v>156</v>
      </c>
      <c r="F164" s="10">
        <v>8430</v>
      </c>
      <c r="G164" s="11">
        <v>232.2</v>
      </c>
      <c r="H164" s="45"/>
      <c r="I164" s="45"/>
    </row>
    <row r="165" spans="1:9" ht="30" x14ac:dyDescent="0.25">
      <c r="A165" s="7" t="s">
        <v>61</v>
      </c>
      <c r="B165" s="8">
        <v>0</v>
      </c>
      <c r="C165" s="8">
        <f t="shared" si="5"/>
        <v>111.1</v>
      </c>
      <c r="D165" s="30" t="s">
        <v>208</v>
      </c>
      <c r="E165" s="9" t="s">
        <v>155</v>
      </c>
      <c r="F165" s="10">
        <v>8389</v>
      </c>
      <c r="G165" s="11">
        <v>232.1</v>
      </c>
      <c r="H165" s="45"/>
      <c r="I165" s="45"/>
    </row>
    <row r="166" spans="1:9" x14ac:dyDescent="0.25">
      <c r="A166" s="7" t="s">
        <v>62</v>
      </c>
      <c r="B166" s="8">
        <v>22.8</v>
      </c>
      <c r="C166" s="8">
        <f>C165</f>
        <v>111.1</v>
      </c>
      <c r="D166" s="30"/>
      <c r="E166" s="9" t="s">
        <v>181</v>
      </c>
      <c r="F166" s="10">
        <v>8389</v>
      </c>
      <c r="G166" s="8">
        <v>232.1</v>
      </c>
      <c r="H166" s="45"/>
      <c r="I166" s="45"/>
    </row>
    <row r="167" spans="1:9" x14ac:dyDescent="0.25">
      <c r="A167" s="7" t="s">
        <v>62</v>
      </c>
      <c r="B167" s="8">
        <v>21.7</v>
      </c>
      <c r="C167" s="8">
        <f t="shared" si="5"/>
        <v>112.19999999999999</v>
      </c>
      <c r="D167" s="30"/>
      <c r="E167" s="9" t="s">
        <v>78</v>
      </c>
      <c r="F167" s="10">
        <v>8303</v>
      </c>
      <c r="G167" s="8">
        <v>231</v>
      </c>
      <c r="H167" s="45"/>
      <c r="I167" s="45"/>
    </row>
    <row r="168" spans="1:9" ht="30" x14ac:dyDescent="0.25">
      <c r="A168" s="7" t="s">
        <v>62</v>
      </c>
      <c r="B168" s="8">
        <v>20.3</v>
      </c>
      <c r="C168" s="8">
        <f t="shared" si="5"/>
        <v>113.6</v>
      </c>
      <c r="D168" s="30"/>
      <c r="E168" s="9" t="s">
        <v>77</v>
      </c>
      <c r="F168" s="10">
        <v>8194</v>
      </c>
      <c r="G168" s="8">
        <v>229.6</v>
      </c>
      <c r="H168" s="45"/>
      <c r="I168" s="45"/>
    </row>
    <row r="169" spans="1:9" x14ac:dyDescent="0.25">
      <c r="A169" s="7" t="s">
        <v>62</v>
      </c>
      <c r="B169" s="8">
        <v>19.100000000000001</v>
      </c>
      <c r="C169" s="8">
        <f t="shared" si="5"/>
        <v>114.8</v>
      </c>
      <c r="D169" s="30"/>
      <c r="E169" s="9" t="s">
        <v>76</v>
      </c>
      <c r="F169" s="10">
        <v>8615</v>
      </c>
      <c r="G169" s="8">
        <v>228.4</v>
      </c>
      <c r="H169" s="45"/>
      <c r="I169" s="45"/>
    </row>
    <row r="170" spans="1:9" x14ac:dyDescent="0.25">
      <c r="A170" s="7" t="s">
        <v>62</v>
      </c>
      <c r="B170" s="8">
        <v>18.8</v>
      </c>
      <c r="C170" s="8">
        <f t="shared" si="5"/>
        <v>115.1</v>
      </c>
      <c r="D170" s="30"/>
      <c r="E170" s="9" t="s">
        <v>74</v>
      </c>
      <c r="F170" s="10">
        <v>8681</v>
      </c>
      <c r="G170" s="8">
        <v>228.1</v>
      </c>
      <c r="H170" s="45"/>
      <c r="I170" s="45"/>
    </row>
    <row r="171" spans="1:9" ht="30" x14ac:dyDescent="0.25">
      <c r="A171" s="7" t="s">
        <v>62</v>
      </c>
      <c r="B171" s="8">
        <v>18.2</v>
      </c>
      <c r="C171" s="8">
        <f t="shared" si="5"/>
        <v>115.69999999999999</v>
      </c>
      <c r="D171" s="30"/>
      <c r="E171" s="9" t="s">
        <v>73</v>
      </c>
      <c r="F171" s="10">
        <v>8924</v>
      </c>
      <c r="G171" s="8">
        <v>227.5</v>
      </c>
      <c r="H171" s="45"/>
      <c r="I171" s="45"/>
    </row>
    <row r="172" spans="1:9" ht="60" x14ac:dyDescent="0.25">
      <c r="A172" s="7" t="s">
        <v>62</v>
      </c>
      <c r="B172" s="8">
        <v>17.100000000000001</v>
      </c>
      <c r="C172" s="8">
        <f t="shared" si="5"/>
        <v>116.79999999999998</v>
      </c>
      <c r="D172" s="30"/>
      <c r="E172" s="9" t="s">
        <v>75</v>
      </c>
      <c r="F172" s="10">
        <v>9497</v>
      </c>
      <c r="G172" s="8">
        <v>226.4</v>
      </c>
      <c r="H172" s="45"/>
      <c r="I172" s="45"/>
    </row>
    <row r="173" spans="1:9" ht="15.75" thickBot="1" x14ac:dyDescent="0.3">
      <c r="A173" s="17" t="s">
        <v>62</v>
      </c>
      <c r="B173" s="18">
        <v>15.9</v>
      </c>
      <c r="C173" s="18">
        <f t="shared" si="5"/>
        <v>117.99999999999999</v>
      </c>
      <c r="D173" s="31" t="s">
        <v>208</v>
      </c>
      <c r="E173" s="19" t="s">
        <v>72</v>
      </c>
      <c r="F173" s="20">
        <v>9526</v>
      </c>
      <c r="G173" s="18">
        <v>225.2</v>
      </c>
      <c r="H173" s="46"/>
      <c r="I173" s="46"/>
    </row>
    <row r="174" spans="1:9" x14ac:dyDescent="0.25">
      <c r="A174" s="12" t="s">
        <v>62</v>
      </c>
      <c r="B174" s="13">
        <v>14</v>
      </c>
      <c r="C174" s="13">
        <f t="shared" si="5"/>
        <v>119.89999999999999</v>
      </c>
      <c r="D174" s="32"/>
      <c r="E174" s="14" t="s">
        <v>71</v>
      </c>
      <c r="F174" s="15">
        <v>10003</v>
      </c>
      <c r="G174" s="13">
        <v>223.3</v>
      </c>
      <c r="H174" s="44">
        <v>10</v>
      </c>
      <c r="I174" s="47">
        <f>C177-C173+2</f>
        <v>8.3999999999999915</v>
      </c>
    </row>
    <row r="175" spans="1:9" x14ac:dyDescent="0.25">
      <c r="A175" s="7" t="s">
        <v>62</v>
      </c>
      <c r="B175" s="8">
        <v>13.2</v>
      </c>
      <c r="C175" s="8">
        <f t="shared" si="5"/>
        <v>120.69999999999999</v>
      </c>
      <c r="D175" s="30" t="s">
        <v>208</v>
      </c>
      <c r="E175" s="9" t="s">
        <v>70</v>
      </c>
      <c r="F175" s="10">
        <v>9925</v>
      </c>
      <c r="G175" s="8">
        <v>222.5</v>
      </c>
      <c r="H175" s="45"/>
      <c r="I175" s="48"/>
    </row>
    <row r="176" spans="1:9" x14ac:dyDescent="0.25">
      <c r="A176" s="7" t="s">
        <v>62</v>
      </c>
      <c r="B176" s="8">
        <v>11.6</v>
      </c>
      <c r="C176" s="8">
        <f t="shared" si="5"/>
        <v>122.29999999999998</v>
      </c>
      <c r="D176" s="30"/>
      <c r="E176" s="9" t="s">
        <v>180</v>
      </c>
      <c r="F176" s="10">
        <v>9885</v>
      </c>
      <c r="G176" s="8">
        <v>220.9</v>
      </c>
      <c r="H176" s="45"/>
      <c r="I176" s="48"/>
    </row>
    <row r="177" spans="1:9" ht="46.5" customHeight="1" thickBot="1" x14ac:dyDescent="0.3">
      <c r="A177" s="17" t="s">
        <v>62</v>
      </c>
      <c r="B177" s="18">
        <v>9.5</v>
      </c>
      <c r="C177" s="18">
        <f t="shared" si="5"/>
        <v>124.39999999999998</v>
      </c>
      <c r="D177" s="31" t="s">
        <v>206</v>
      </c>
      <c r="E177" s="19" t="s">
        <v>196</v>
      </c>
      <c r="F177" s="20">
        <v>8862</v>
      </c>
      <c r="G177" s="18">
        <v>218.8</v>
      </c>
      <c r="H177" s="46"/>
      <c r="I177" s="49"/>
    </row>
    <row r="178" spans="1:9" ht="30" x14ac:dyDescent="0.25">
      <c r="A178" s="12" t="s">
        <v>62</v>
      </c>
      <c r="B178" s="13">
        <v>9</v>
      </c>
      <c r="C178" s="13">
        <f t="shared" si="5"/>
        <v>124.89999999999998</v>
      </c>
      <c r="D178" s="32"/>
      <c r="E178" s="14" t="s">
        <v>69</v>
      </c>
      <c r="F178" s="15">
        <v>8921</v>
      </c>
      <c r="G178" s="13">
        <v>218.3</v>
      </c>
      <c r="H178" s="44">
        <v>11</v>
      </c>
      <c r="I178" s="47">
        <f>C185-C177+2</f>
        <v>8.0999999999999943</v>
      </c>
    </row>
    <row r="179" spans="1:9" ht="30" x14ac:dyDescent="0.25">
      <c r="A179" s="7" t="s">
        <v>62</v>
      </c>
      <c r="B179" s="8">
        <v>8.9</v>
      </c>
      <c r="C179" s="8">
        <f t="shared" si="5"/>
        <v>124.99999999999997</v>
      </c>
      <c r="D179" s="30"/>
      <c r="E179" s="9" t="s">
        <v>68</v>
      </c>
      <c r="F179" s="10">
        <v>8967</v>
      </c>
      <c r="G179" s="8">
        <v>218.2</v>
      </c>
      <c r="H179" s="45"/>
      <c r="I179" s="48"/>
    </row>
    <row r="180" spans="1:9" x14ac:dyDescent="0.25">
      <c r="A180" s="7" t="s">
        <v>62</v>
      </c>
      <c r="B180" s="8">
        <v>8.8000000000000007</v>
      </c>
      <c r="C180" s="8">
        <f t="shared" si="5"/>
        <v>125.09999999999997</v>
      </c>
      <c r="D180" s="30"/>
      <c r="E180" s="9" t="s">
        <v>67</v>
      </c>
      <c r="F180" s="10">
        <v>9018</v>
      </c>
      <c r="G180" s="8">
        <v>218.1</v>
      </c>
      <c r="H180" s="45"/>
      <c r="I180" s="48"/>
    </row>
    <row r="181" spans="1:9" ht="50.25" customHeight="1" x14ac:dyDescent="0.25">
      <c r="A181" s="7" t="s">
        <v>62</v>
      </c>
      <c r="B181" s="8">
        <v>6.7</v>
      </c>
      <c r="C181" s="8">
        <f t="shared" si="5"/>
        <v>127.19999999999996</v>
      </c>
      <c r="D181" s="30" t="s">
        <v>214</v>
      </c>
      <c r="E181" s="9" t="s">
        <v>66</v>
      </c>
      <c r="F181" s="10">
        <v>9335</v>
      </c>
      <c r="G181" s="8">
        <v>216</v>
      </c>
      <c r="H181" s="45"/>
      <c r="I181" s="48"/>
    </row>
    <row r="182" spans="1:9" ht="45" x14ac:dyDescent="0.25">
      <c r="A182" s="7" t="s">
        <v>62</v>
      </c>
      <c r="B182" s="8">
        <v>6.6</v>
      </c>
      <c r="C182" s="8">
        <f t="shared" si="5"/>
        <v>127.29999999999995</v>
      </c>
      <c r="D182" s="30"/>
      <c r="E182" s="9" t="s">
        <v>65</v>
      </c>
      <c r="F182" s="10">
        <v>9395</v>
      </c>
      <c r="G182" s="8">
        <v>215.9</v>
      </c>
      <c r="H182" s="45"/>
      <c r="I182" s="48"/>
    </row>
    <row r="183" spans="1:9" x14ac:dyDescent="0.25">
      <c r="A183" s="7" t="s">
        <v>62</v>
      </c>
      <c r="B183" s="8">
        <v>6.3</v>
      </c>
      <c r="C183" s="8">
        <f t="shared" si="5"/>
        <v>127.59999999999995</v>
      </c>
      <c r="D183" s="30"/>
      <c r="E183" s="9" t="s">
        <v>179</v>
      </c>
      <c r="F183" s="10">
        <v>9502</v>
      </c>
      <c r="G183" s="8">
        <v>215.6</v>
      </c>
      <c r="H183" s="45"/>
      <c r="I183" s="48"/>
    </row>
    <row r="184" spans="1:9" x14ac:dyDescent="0.25">
      <c r="A184" s="7" t="s">
        <v>62</v>
      </c>
      <c r="B184" s="8">
        <v>4.8</v>
      </c>
      <c r="C184" s="8">
        <f t="shared" si="5"/>
        <v>129.09999999999997</v>
      </c>
      <c r="D184" s="30" t="s">
        <v>208</v>
      </c>
      <c r="E184" s="9" t="s">
        <v>64</v>
      </c>
      <c r="F184" s="10">
        <v>10703</v>
      </c>
      <c r="G184" s="8">
        <v>214.1</v>
      </c>
      <c r="H184" s="45"/>
      <c r="I184" s="48"/>
    </row>
    <row r="185" spans="1:9" ht="45.75" thickBot="1" x14ac:dyDescent="0.3">
      <c r="A185" s="17" t="s">
        <v>62</v>
      </c>
      <c r="B185" s="18">
        <v>3.4</v>
      </c>
      <c r="C185" s="18">
        <f t="shared" si="5"/>
        <v>130.49999999999997</v>
      </c>
      <c r="D185" s="31" t="s">
        <v>234</v>
      </c>
      <c r="E185" s="19" t="s">
        <v>198</v>
      </c>
      <c r="F185" s="20">
        <v>11889</v>
      </c>
      <c r="G185" s="18">
        <v>212.7</v>
      </c>
      <c r="H185" s="46"/>
      <c r="I185" s="49"/>
    </row>
    <row r="186" spans="1:9" ht="30" x14ac:dyDescent="0.25">
      <c r="A186" s="12" t="s">
        <v>62</v>
      </c>
      <c r="B186" s="13">
        <v>2.7</v>
      </c>
      <c r="C186" s="13">
        <f t="shared" si="5"/>
        <v>131.19999999999996</v>
      </c>
      <c r="D186" s="32" t="s">
        <v>235</v>
      </c>
      <c r="E186" s="14" t="s">
        <v>199</v>
      </c>
      <c r="F186" s="15">
        <v>11269</v>
      </c>
      <c r="G186" s="13">
        <v>212</v>
      </c>
      <c r="H186" s="44">
        <v>12</v>
      </c>
      <c r="I186" s="47">
        <f>C199-C185+4</f>
        <v>14.099999999999966</v>
      </c>
    </row>
    <row r="187" spans="1:9" x14ac:dyDescent="0.25">
      <c r="A187" s="7" t="s">
        <v>62</v>
      </c>
      <c r="B187" s="8">
        <v>2.5</v>
      </c>
      <c r="C187" s="8">
        <f t="shared" si="5"/>
        <v>131.39999999999995</v>
      </c>
      <c r="D187" s="30" t="s">
        <v>214</v>
      </c>
      <c r="E187" s="9" t="s">
        <v>178</v>
      </c>
      <c r="F187" s="10">
        <v>11098</v>
      </c>
      <c r="G187" s="8">
        <v>211.8</v>
      </c>
      <c r="H187" s="45"/>
      <c r="I187" s="48"/>
    </row>
    <row r="188" spans="1:9" ht="30" x14ac:dyDescent="0.25">
      <c r="A188" s="7" t="s">
        <v>62</v>
      </c>
      <c r="B188" s="8">
        <v>0</v>
      </c>
      <c r="C188" s="8">
        <f t="shared" si="5"/>
        <v>133.89999999999995</v>
      </c>
      <c r="D188" s="30" t="s">
        <v>208</v>
      </c>
      <c r="E188" s="9" t="s">
        <v>63</v>
      </c>
      <c r="F188" s="10">
        <v>9430</v>
      </c>
      <c r="G188" s="8">
        <v>209.3</v>
      </c>
      <c r="H188" s="45"/>
      <c r="I188" s="48"/>
    </row>
    <row r="189" spans="1:9" ht="45" x14ac:dyDescent="0.25">
      <c r="A189" s="7" t="s">
        <v>79</v>
      </c>
      <c r="B189" s="11">
        <v>18.5</v>
      </c>
      <c r="C189" s="8">
        <f>C188</f>
        <v>133.89999999999995</v>
      </c>
      <c r="D189" s="30"/>
      <c r="E189" s="9" t="s">
        <v>184</v>
      </c>
      <c r="F189" s="10">
        <v>9430</v>
      </c>
      <c r="G189" s="11">
        <v>209.3</v>
      </c>
      <c r="H189" s="45"/>
      <c r="I189" s="48"/>
    </row>
    <row r="190" spans="1:9" x14ac:dyDescent="0.25">
      <c r="A190" s="7" t="s">
        <v>79</v>
      </c>
      <c r="B190" s="11">
        <v>18.3</v>
      </c>
      <c r="C190" s="8">
        <f t="shared" si="5"/>
        <v>134.09999999999994</v>
      </c>
      <c r="D190" s="30"/>
      <c r="E190" s="9" t="s">
        <v>183</v>
      </c>
      <c r="F190" s="10">
        <v>9422</v>
      </c>
      <c r="G190" s="11">
        <v>209.1</v>
      </c>
      <c r="H190" s="45"/>
      <c r="I190" s="48"/>
    </row>
    <row r="191" spans="1:9" x14ac:dyDescent="0.25">
      <c r="A191" s="7" t="s">
        <v>79</v>
      </c>
      <c r="B191" s="11">
        <v>17.8</v>
      </c>
      <c r="C191" s="8">
        <f t="shared" si="5"/>
        <v>134.59999999999994</v>
      </c>
      <c r="D191" s="30"/>
      <c r="E191" s="9" t="s">
        <v>182</v>
      </c>
      <c r="F191" s="10">
        <v>9855</v>
      </c>
      <c r="G191" s="8">
        <v>208.6</v>
      </c>
      <c r="H191" s="45"/>
      <c r="I191" s="48"/>
    </row>
    <row r="192" spans="1:9" x14ac:dyDescent="0.25">
      <c r="A192" s="7" t="s">
        <v>79</v>
      </c>
      <c r="B192" s="8">
        <v>16.5</v>
      </c>
      <c r="C192" s="8">
        <f t="shared" si="5"/>
        <v>135.89999999999995</v>
      </c>
      <c r="D192" s="30"/>
      <c r="E192" s="9" t="s">
        <v>95</v>
      </c>
      <c r="F192" s="10">
        <v>9953</v>
      </c>
      <c r="G192" s="8">
        <v>207.3</v>
      </c>
      <c r="H192" s="45"/>
      <c r="I192" s="48"/>
    </row>
    <row r="193" spans="1:9" x14ac:dyDescent="0.25">
      <c r="A193" s="7" t="s">
        <v>79</v>
      </c>
      <c r="B193" s="8">
        <v>15.9</v>
      </c>
      <c r="C193" s="8">
        <f t="shared" ref="C193:C224" si="6">C192+(B192-B193)</f>
        <v>136.49999999999994</v>
      </c>
      <c r="D193" s="30"/>
      <c r="E193" s="9" t="s">
        <v>96</v>
      </c>
      <c r="F193" s="10">
        <v>10048</v>
      </c>
      <c r="G193" s="8">
        <v>206.7</v>
      </c>
      <c r="H193" s="45"/>
      <c r="I193" s="48"/>
    </row>
    <row r="194" spans="1:9" x14ac:dyDescent="0.25">
      <c r="A194" s="7" t="s">
        <v>79</v>
      </c>
      <c r="B194" s="8">
        <v>15.7</v>
      </c>
      <c r="C194" s="8">
        <f t="shared" si="6"/>
        <v>136.69999999999993</v>
      </c>
      <c r="D194" s="30"/>
      <c r="E194" s="9" t="s">
        <v>94</v>
      </c>
      <c r="F194" s="10">
        <v>10155</v>
      </c>
      <c r="G194" s="8">
        <v>206.5</v>
      </c>
      <c r="H194" s="45"/>
      <c r="I194" s="48"/>
    </row>
    <row r="195" spans="1:9" x14ac:dyDescent="0.25">
      <c r="A195" s="7" t="s">
        <v>79</v>
      </c>
      <c r="B195" s="8">
        <v>15.4</v>
      </c>
      <c r="C195" s="8">
        <f t="shared" si="6"/>
        <v>136.99999999999994</v>
      </c>
      <c r="D195" s="30" t="s">
        <v>214</v>
      </c>
      <c r="E195" s="9" t="s">
        <v>93</v>
      </c>
      <c r="F195" s="10">
        <v>10246</v>
      </c>
      <c r="G195" s="8">
        <v>206.2</v>
      </c>
      <c r="H195" s="45"/>
      <c r="I195" s="48"/>
    </row>
    <row r="196" spans="1:9" x14ac:dyDescent="0.25">
      <c r="A196" s="7" t="s">
        <v>79</v>
      </c>
      <c r="B196" s="8">
        <v>15.2</v>
      </c>
      <c r="C196" s="8">
        <f t="shared" si="6"/>
        <v>137.19999999999993</v>
      </c>
      <c r="D196" s="30"/>
      <c r="E196" s="9" t="s">
        <v>92</v>
      </c>
      <c r="F196" s="10">
        <v>10280</v>
      </c>
      <c r="G196" s="8">
        <v>206</v>
      </c>
      <c r="H196" s="45"/>
      <c r="I196" s="48"/>
    </row>
    <row r="197" spans="1:9" x14ac:dyDescent="0.25">
      <c r="A197" s="7" t="s">
        <v>79</v>
      </c>
      <c r="B197" s="8">
        <v>14.2</v>
      </c>
      <c r="C197" s="8">
        <f t="shared" si="6"/>
        <v>138.19999999999993</v>
      </c>
      <c r="D197" s="30" t="s">
        <v>211</v>
      </c>
      <c r="E197" s="9" t="s">
        <v>91</v>
      </c>
      <c r="F197" s="10">
        <v>10646</v>
      </c>
      <c r="G197" s="8">
        <v>205</v>
      </c>
      <c r="H197" s="45"/>
      <c r="I197" s="48"/>
    </row>
    <row r="198" spans="1:9" x14ac:dyDescent="0.25">
      <c r="A198" s="7" t="s">
        <v>79</v>
      </c>
      <c r="B198" s="8">
        <v>12.6</v>
      </c>
      <c r="C198" s="8">
        <f t="shared" si="6"/>
        <v>139.79999999999993</v>
      </c>
      <c r="D198" s="30"/>
      <c r="E198" s="9" t="s">
        <v>90</v>
      </c>
      <c r="F198" s="10">
        <v>11142</v>
      </c>
      <c r="G198" s="8">
        <v>203.4</v>
      </c>
      <c r="H198" s="45"/>
      <c r="I198" s="48"/>
    </row>
    <row r="199" spans="1:9" ht="30.75" thickBot="1" x14ac:dyDescent="0.3">
      <c r="A199" s="17" t="s">
        <v>79</v>
      </c>
      <c r="B199" s="18">
        <v>11.8</v>
      </c>
      <c r="C199" s="18">
        <f t="shared" si="6"/>
        <v>140.59999999999994</v>
      </c>
      <c r="D199" s="31" t="s">
        <v>206</v>
      </c>
      <c r="E199" s="19" t="s">
        <v>89</v>
      </c>
      <c r="F199" s="20">
        <v>11031</v>
      </c>
      <c r="G199" s="18">
        <v>202.6</v>
      </c>
      <c r="H199" s="46"/>
      <c r="I199" s="49"/>
    </row>
    <row r="200" spans="1:9" x14ac:dyDescent="0.25">
      <c r="A200" s="12" t="s">
        <v>79</v>
      </c>
      <c r="B200" s="13">
        <v>10.5</v>
      </c>
      <c r="C200" s="13">
        <f t="shared" si="6"/>
        <v>141.89999999999995</v>
      </c>
      <c r="D200" s="32"/>
      <c r="E200" s="14" t="s">
        <v>88</v>
      </c>
      <c r="F200" s="15">
        <v>11520</v>
      </c>
      <c r="G200" s="13">
        <v>201.3</v>
      </c>
      <c r="H200" s="44">
        <v>13</v>
      </c>
      <c r="I200" s="54">
        <f>C211-C199</f>
        <v>11.800000000000011</v>
      </c>
    </row>
    <row r="201" spans="1:9" x14ac:dyDescent="0.25">
      <c r="A201" s="7" t="s">
        <v>79</v>
      </c>
      <c r="B201" s="8">
        <v>9.8000000000000007</v>
      </c>
      <c r="C201" s="8">
        <f t="shared" si="6"/>
        <v>142.59999999999994</v>
      </c>
      <c r="D201" s="30"/>
      <c r="E201" s="9" t="s">
        <v>87</v>
      </c>
      <c r="F201" s="10">
        <v>11573</v>
      </c>
      <c r="G201" s="8">
        <v>200.6</v>
      </c>
      <c r="H201" s="45"/>
      <c r="I201" s="45"/>
    </row>
    <row r="202" spans="1:9" x14ac:dyDescent="0.25">
      <c r="A202" s="7" t="s">
        <v>79</v>
      </c>
      <c r="B202" s="8">
        <v>9</v>
      </c>
      <c r="C202" s="8">
        <f t="shared" si="6"/>
        <v>143.39999999999995</v>
      </c>
      <c r="D202" s="30" t="s">
        <v>238</v>
      </c>
      <c r="E202" s="9" t="s">
        <v>86</v>
      </c>
      <c r="F202" s="10">
        <v>11845</v>
      </c>
      <c r="G202" s="8">
        <v>199.8</v>
      </c>
      <c r="H202" s="45"/>
      <c r="I202" s="45"/>
    </row>
    <row r="203" spans="1:9" ht="30" x14ac:dyDescent="0.25">
      <c r="A203" s="7" t="s">
        <v>79</v>
      </c>
      <c r="B203" s="8">
        <v>8.1</v>
      </c>
      <c r="C203" s="8">
        <f t="shared" si="6"/>
        <v>144.29999999999995</v>
      </c>
      <c r="D203" s="30"/>
      <c r="E203" s="9" t="s">
        <v>236</v>
      </c>
      <c r="F203" s="10">
        <v>11561</v>
      </c>
      <c r="G203" s="8">
        <v>198.9</v>
      </c>
      <c r="H203" s="45"/>
      <c r="I203" s="45"/>
    </row>
    <row r="204" spans="1:9" ht="60" x14ac:dyDescent="0.25">
      <c r="A204" s="7" t="s">
        <v>79</v>
      </c>
      <c r="B204" s="8">
        <v>6.4</v>
      </c>
      <c r="C204" s="8">
        <f t="shared" si="6"/>
        <v>145.99999999999994</v>
      </c>
      <c r="D204" s="30" t="s">
        <v>208</v>
      </c>
      <c r="E204" s="9" t="s">
        <v>239</v>
      </c>
      <c r="F204" s="10">
        <v>10430</v>
      </c>
      <c r="G204" s="8">
        <v>197.2</v>
      </c>
      <c r="H204" s="45"/>
      <c r="I204" s="45"/>
    </row>
    <row r="205" spans="1:9" x14ac:dyDescent="0.25">
      <c r="A205" s="12" t="s">
        <v>79</v>
      </c>
      <c r="B205" s="13">
        <v>4.8</v>
      </c>
      <c r="C205" s="13">
        <f t="shared" si="6"/>
        <v>147.59999999999994</v>
      </c>
      <c r="D205" s="32" t="s">
        <v>211</v>
      </c>
      <c r="E205" s="14" t="s">
        <v>237</v>
      </c>
      <c r="F205" s="15">
        <v>11653</v>
      </c>
      <c r="G205" s="13">
        <v>195.6</v>
      </c>
      <c r="H205" s="45"/>
      <c r="I205" s="45"/>
    </row>
    <row r="206" spans="1:9" x14ac:dyDescent="0.25">
      <c r="A206" s="7" t="s">
        <v>79</v>
      </c>
      <c r="B206" s="8">
        <v>4.3</v>
      </c>
      <c r="C206" s="8">
        <f t="shared" si="6"/>
        <v>148.09999999999994</v>
      </c>
      <c r="D206" s="30"/>
      <c r="E206" s="9" t="s">
        <v>85</v>
      </c>
      <c r="F206" s="10">
        <v>11334</v>
      </c>
      <c r="G206" s="8">
        <v>195.1</v>
      </c>
      <c r="H206" s="45"/>
      <c r="I206" s="45"/>
    </row>
    <row r="207" spans="1:9" x14ac:dyDescent="0.25">
      <c r="A207" s="7" t="s">
        <v>79</v>
      </c>
      <c r="B207" s="8">
        <v>3.8</v>
      </c>
      <c r="C207" s="8">
        <f t="shared" si="6"/>
        <v>148.59999999999994</v>
      </c>
      <c r="D207" s="30"/>
      <c r="E207" s="9" t="s">
        <v>84</v>
      </c>
      <c r="F207" s="10">
        <v>10917</v>
      </c>
      <c r="G207" s="8">
        <v>194.6</v>
      </c>
      <c r="H207" s="45"/>
      <c r="I207" s="45"/>
    </row>
    <row r="208" spans="1:9" x14ac:dyDescent="0.25">
      <c r="A208" s="7" t="s">
        <v>79</v>
      </c>
      <c r="B208" s="8">
        <v>1.8</v>
      </c>
      <c r="C208" s="8">
        <f t="shared" si="6"/>
        <v>150.59999999999994</v>
      </c>
      <c r="D208" s="30"/>
      <c r="E208" s="9" t="s">
        <v>83</v>
      </c>
      <c r="F208" s="10">
        <v>9655</v>
      </c>
      <c r="G208" s="8">
        <v>192.6</v>
      </c>
      <c r="H208" s="45"/>
      <c r="I208" s="45"/>
    </row>
    <row r="209" spans="1:9" x14ac:dyDescent="0.25">
      <c r="A209" s="7" t="s">
        <v>79</v>
      </c>
      <c r="B209" s="8">
        <v>1.4</v>
      </c>
      <c r="C209" s="8">
        <f t="shared" si="6"/>
        <v>150.99999999999994</v>
      </c>
      <c r="D209" s="30"/>
      <c r="E209" s="9" t="s">
        <v>82</v>
      </c>
      <c r="F209" s="10">
        <v>9365</v>
      </c>
      <c r="G209" s="8">
        <v>192.2</v>
      </c>
      <c r="H209" s="45"/>
      <c r="I209" s="45"/>
    </row>
    <row r="210" spans="1:9" x14ac:dyDescent="0.25">
      <c r="A210" s="7" t="s">
        <v>79</v>
      </c>
      <c r="B210" s="8">
        <v>0.5</v>
      </c>
      <c r="C210" s="8">
        <f t="shared" si="6"/>
        <v>151.89999999999995</v>
      </c>
      <c r="D210" s="30" t="s">
        <v>208</v>
      </c>
      <c r="E210" s="9" t="s">
        <v>81</v>
      </c>
      <c r="F210" s="10">
        <v>8916</v>
      </c>
      <c r="G210" s="8">
        <v>191.3</v>
      </c>
      <c r="H210" s="45"/>
      <c r="I210" s="45"/>
    </row>
    <row r="211" spans="1:9" ht="30.75" thickBot="1" x14ac:dyDescent="0.3">
      <c r="A211" s="17" t="s">
        <v>79</v>
      </c>
      <c r="B211" s="18">
        <v>0</v>
      </c>
      <c r="C211" s="18">
        <f t="shared" si="6"/>
        <v>152.39999999999995</v>
      </c>
      <c r="D211" s="31"/>
      <c r="E211" s="19" t="s">
        <v>80</v>
      </c>
      <c r="F211" s="20">
        <v>8937</v>
      </c>
      <c r="G211" s="18">
        <v>190.8</v>
      </c>
      <c r="H211" s="46"/>
      <c r="I211" s="46"/>
    </row>
    <row r="212" spans="1:9" ht="45" x14ac:dyDescent="0.25">
      <c r="A212" s="12" t="s">
        <v>97</v>
      </c>
      <c r="B212" s="13">
        <v>21.5</v>
      </c>
      <c r="C212" s="13">
        <f>C211</f>
        <v>152.39999999999995</v>
      </c>
      <c r="D212" s="32"/>
      <c r="E212" s="14" t="s">
        <v>104</v>
      </c>
      <c r="F212" s="15">
        <v>8937</v>
      </c>
      <c r="G212" s="13">
        <v>190.8</v>
      </c>
      <c r="H212" s="50">
        <v>14</v>
      </c>
      <c r="I212" s="55">
        <f>C224-C211</f>
        <v>9.3000000000000114</v>
      </c>
    </row>
    <row r="213" spans="1:9" ht="30" x14ac:dyDescent="0.25">
      <c r="A213" s="7" t="s">
        <v>97</v>
      </c>
      <c r="B213" s="8">
        <v>19.8</v>
      </c>
      <c r="C213" s="8">
        <f t="shared" si="6"/>
        <v>154.09999999999994</v>
      </c>
      <c r="D213" s="30"/>
      <c r="E213" s="9" t="s">
        <v>103</v>
      </c>
      <c r="F213" s="10">
        <v>9837</v>
      </c>
      <c r="G213" s="8">
        <v>189.1</v>
      </c>
      <c r="H213" s="45"/>
      <c r="I213" s="45"/>
    </row>
    <row r="214" spans="1:9" x14ac:dyDescent="0.25">
      <c r="A214" s="7" t="s">
        <v>97</v>
      </c>
      <c r="B214" s="8">
        <v>19.7</v>
      </c>
      <c r="C214" s="8">
        <f t="shared" si="6"/>
        <v>154.19999999999993</v>
      </c>
      <c r="D214" s="30"/>
      <c r="E214" s="9" t="s">
        <v>190</v>
      </c>
      <c r="F214" s="10">
        <v>9729</v>
      </c>
      <c r="G214" s="8">
        <v>189</v>
      </c>
      <c r="H214" s="45"/>
      <c r="I214" s="45"/>
    </row>
    <row r="215" spans="1:9" x14ac:dyDescent="0.25">
      <c r="A215" s="7" t="s">
        <v>97</v>
      </c>
      <c r="B215" s="8">
        <v>19.2</v>
      </c>
      <c r="C215" s="8">
        <f t="shared" si="6"/>
        <v>154.69999999999993</v>
      </c>
      <c r="D215" s="30"/>
      <c r="E215" s="9" t="s">
        <v>102</v>
      </c>
      <c r="F215" s="10">
        <v>9515</v>
      </c>
      <c r="G215" s="8">
        <v>188.5</v>
      </c>
      <c r="H215" s="45"/>
      <c r="I215" s="45"/>
    </row>
    <row r="216" spans="1:9" x14ac:dyDescent="0.25">
      <c r="A216" s="7" t="s">
        <v>97</v>
      </c>
      <c r="B216" s="8">
        <v>18.8</v>
      </c>
      <c r="C216" s="8">
        <f t="shared" si="6"/>
        <v>155.09999999999994</v>
      </c>
      <c r="D216" s="30" t="s">
        <v>214</v>
      </c>
      <c r="E216" s="9" t="s">
        <v>101</v>
      </c>
      <c r="F216" s="10">
        <v>9371</v>
      </c>
      <c r="G216" s="8">
        <v>188.1</v>
      </c>
      <c r="H216" s="45"/>
      <c r="I216" s="45"/>
    </row>
    <row r="217" spans="1:9" x14ac:dyDescent="0.25">
      <c r="A217" s="7" t="s">
        <v>97</v>
      </c>
      <c r="B217" s="11">
        <v>18.2</v>
      </c>
      <c r="C217" s="8">
        <f t="shared" si="6"/>
        <v>155.69999999999993</v>
      </c>
      <c r="D217" s="30"/>
      <c r="E217" s="9" t="s">
        <v>189</v>
      </c>
      <c r="F217" s="10">
        <v>9449</v>
      </c>
      <c r="G217" s="11">
        <v>187.5</v>
      </c>
      <c r="H217" s="45"/>
      <c r="I217" s="45"/>
    </row>
    <row r="218" spans="1:9" x14ac:dyDescent="0.25">
      <c r="A218" s="7" t="s">
        <v>97</v>
      </c>
      <c r="B218" s="11">
        <v>17.7</v>
      </c>
      <c r="C218" s="8">
        <f t="shared" si="6"/>
        <v>156.19999999999993</v>
      </c>
      <c r="D218" s="30"/>
      <c r="E218" s="9" t="s">
        <v>188</v>
      </c>
      <c r="F218" s="10">
        <v>9787</v>
      </c>
      <c r="G218" s="11">
        <v>187</v>
      </c>
      <c r="H218" s="45"/>
      <c r="I218" s="45"/>
    </row>
    <row r="219" spans="1:9" x14ac:dyDescent="0.25">
      <c r="A219" s="7" t="s">
        <v>97</v>
      </c>
      <c r="B219" s="11">
        <v>17.399999999999999</v>
      </c>
      <c r="C219" s="8">
        <f t="shared" si="6"/>
        <v>156.49999999999994</v>
      </c>
      <c r="D219" s="30" t="s">
        <v>208</v>
      </c>
      <c r="E219" s="9" t="s">
        <v>187</v>
      </c>
      <c r="F219" s="10">
        <v>9803</v>
      </c>
      <c r="G219" s="11">
        <v>186.7</v>
      </c>
      <c r="H219" s="45"/>
      <c r="I219" s="45"/>
    </row>
    <row r="220" spans="1:9" x14ac:dyDescent="0.25">
      <c r="A220" s="7" t="s">
        <v>97</v>
      </c>
      <c r="B220" s="11">
        <v>16.600000000000001</v>
      </c>
      <c r="C220" s="8">
        <f t="shared" si="6"/>
        <v>157.29999999999995</v>
      </c>
      <c r="D220" s="30"/>
      <c r="E220" s="9" t="s">
        <v>186</v>
      </c>
      <c r="F220" s="10">
        <v>9857</v>
      </c>
      <c r="G220" s="11">
        <v>185.9</v>
      </c>
      <c r="H220" s="45"/>
      <c r="I220" s="45"/>
    </row>
    <row r="221" spans="1:9" x14ac:dyDescent="0.25">
      <c r="A221" s="7" t="s">
        <v>97</v>
      </c>
      <c r="B221" s="11">
        <v>15</v>
      </c>
      <c r="C221" s="8">
        <f t="shared" si="6"/>
        <v>158.89999999999995</v>
      </c>
      <c r="D221" s="30" t="s">
        <v>214</v>
      </c>
      <c r="E221" s="9" t="s">
        <v>185</v>
      </c>
      <c r="F221" s="10">
        <v>9819</v>
      </c>
      <c r="G221" s="11">
        <v>184.3</v>
      </c>
      <c r="H221" s="45"/>
      <c r="I221" s="45"/>
    </row>
    <row r="222" spans="1:9" ht="30" x14ac:dyDescent="0.25">
      <c r="A222" s="7" t="s">
        <v>97</v>
      </c>
      <c r="B222" s="8">
        <v>14.6</v>
      </c>
      <c r="C222" s="8">
        <f t="shared" si="6"/>
        <v>159.29999999999995</v>
      </c>
      <c r="D222" s="30"/>
      <c r="E222" s="9" t="s">
        <v>100</v>
      </c>
      <c r="F222" s="10">
        <v>9710</v>
      </c>
      <c r="G222" s="8">
        <v>183.9</v>
      </c>
      <c r="H222" s="45"/>
      <c r="I222" s="45"/>
    </row>
    <row r="223" spans="1:9" ht="30" x14ac:dyDescent="0.25">
      <c r="A223" s="7" t="s">
        <v>97</v>
      </c>
      <c r="B223" s="8">
        <v>13.7</v>
      </c>
      <c r="C223" s="8">
        <f t="shared" si="6"/>
        <v>160.19999999999996</v>
      </c>
      <c r="D223" s="30"/>
      <c r="E223" s="9" t="s">
        <v>99</v>
      </c>
      <c r="F223" s="10">
        <v>9210</v>
      </c>
      <c r="G223" s="8">
        <v>183</v>
      </c>
      <c r="H223" s="45"/>
      <c r="I223" s="45"/>
    </row>
    <row r="224" spans="1:9" ht="15.75" thickBot="1" x14ac:dyDescent="0.3">
      <c r="A224" s="17" t="s">
        <v>97</v>
      </c>
      <c r="B224" s="18">
        <v>12.2</v>
      </c>
      <c r="C224" s="18">
        <f t="shared" si="6"/>
        <v>161.69999999999996</v>
      </c>
      <c r="D224" s="31" t="s">
        <v>206</v>
      </c>
      <c r="E224" s="19" t="s">
        <v>98</v>
      </c>
      <c r="F224" s="20">
        <v>9257</v>
      </c>
      <c r="G224" s="18">
        <v>181.5</v>
      </c>
      <c r="H224" s="46"/>
      <c r="I224" s="46"/>
    </row>
  </sheetData>
  <sheetProtection algorithmName="SHA-512" hashValue="QpNSCpw079sRAgClf7IWpbD+c52ZtThAzWl0tFNN8/53Rh5530KMgSGp1vW7fcGQamyI5XFcA2w+w05fAcBsuA==" saltValue="Z6NA6ceKLdsuVdpe2lnWFw==" spinCount="100000" sheet="1" objects="1" scenarios="1"/>
  <mergeCells count="28">
    <mergeCell ref="H186:H199"/>
    <mergeCell ref="I186:I199"/>
    <mergeCell ref="H200:H211"/>
    <mergeCell ref="I200:I211"/>
    <mergeCell ref="H212:H224"/>
    <mergeCell ref="I212:I224"/>
    <mergeCell ref="H149:H173"/>
    <mergeCell ref="H174:H177"/>
    <mergeCell ref="H178:H185"/>
    <mergeCell ref="I178:I185"/>
    <mergeCell ref="I174:I177"/>
    <mergeCell ref="I149:I173"/>
    <mergeCell ref="H42:H60"/>
    <mergeCell ref="I42:I60"/>
    <mergeCell ref="H61:H79"/>
    <mergeCell ref="H80:H98"/>
    <mergeCell ref="H99:H124"/>
    <mergeCell ref="H125:H148"/>
    <mergeCell ref="I125:I148"/>
    <mergeCell ref="I99:I124"/>
    <mergeCell ref="I80:I98"/>
    <mergeCell ref="I61:I79"/>
    <mergeCell ref="H17:H30"/>
    <mergeCell ref="I17:I30"/>
    <mergeCell ref="H31:H41"/>
    <mergeCell ref="I31:I41"/>
    <mergeCell ref="H2:H16"/>
    <mergeCell ref="I2:I16"/>
  </mergeCells>
  <pageMargins left="0.7" right="0.7" top="0.75" bottom="0.75" header="0.3" footer="0.3"/>
  <pageSetup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CPL Itinerary 2015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2017-11-13T17:01:18Z</dcterms:modified>
</cp:coreProperties>
</file>